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46305192722\Desktop\"/>
    </mc:Choice>
  </mc:AlternateContent>
  <xr:revisionPtr revIDLastSave="0" documentId="8_{E1EC3273-E7AE-4709-9DF0-CE9F13E307EC}" xr6:coauthVersionLast="47" xr6:coauthVersionMax="47" xr10:uidLastSave="{00000000-0000-0000-0000-000000000000}"/>
  <bookViews>
    <workbookView xWindow="-110" yWindow="-110" windowWidth="19420" windowHeight="10300" xr2:uid="{558F1EDB-35C4-45D5-BE86-8C1498AE8DC2}"/>
  </bookViews>
  <sheets>
    <sheet name="aruanne" sheetId="1" r:id="rId1"/>
    <sheet name="vordlus" sheetId="2" r:id="rId2"/>
    <sheet name="lisa1" sheetId="4" r:id="rId3"/>
  </sheets>
  <definedNames>
    <definedName name="_xlnm._FilterDatabase" localSheetId="1" hidden="1">vordlus!$A$4:$J$20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2" i="1" l="1"/>
  <c r="G77" i="1" l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D69" i="1"/>
  <c r="D68" i="1"/>
  <c r="D63" i="1"/>
  <c r="D62" i="1"/>
  <c r="D61" i="1"/>
  <c r="D60" i="1"/>
  <c r="D17" i="1"/>
  <c r="D15" i="1" s="1"/>
  <c r="D16" i="1"/>
  <c r="G85" i="1"/>
  <c r="G84" i="1"/>
  <c r="G83" i="1"/>
  <c r="G82" i="1"/>
  <c r="G81" i="1"/>
  <c r="G80" i="1"/>
  <c r="G79" i="1"/>
  <c r="D79" i="1"/>
  <c r="D80" i="1"/>
  <c r="D81" i="1"/>
  <c r="D83" i="1"/>
  <c r="C3" i="2"/>
  <c r="D13" i="1" l="1"/>
  <c r="D14" i="1"/>
  <c r="C40" i="4"/>
  <c r="G3" i="2" l="1"/>
  <c r="D3" i="2" l="1"/>
  <c r="H3" i="2" l="1"/>
  <c r="E3" i="2"/>
  <c r="I3" i="2" l="1"/>
</calcChain>
</file>

<file path=xl/sharedStrings.xml><?xml version="1.0" encoding="utf-8"?>
<sst xmlns="http://schemas.openxmlformats.org/spreadsheetml/2006/main" count="208" uniqueCount="149">
  <si>
    <t>eurodes</t>
  </si>
  <si>
    <t>Algne eelarve</t>
  </si>
  <si>
    <t>Lõplik eelarve</t>
  </si>
  <si>
    <t>Täitmine miinus lõplik eelarve</t>
  </si>
  <si>
    <t>Saadud toetused</t>
  </si>
  <si>
    <t>Riigilõivud</t>
  </si>
  <si>
    <t>Tulu majandustegevusest</t>
  </si>
  <si>
    <t>Trahvid ja muud varalised karistused</t>
  </si>
  <si>
    <t>sh piirmääraga vahendid</t>
  </si>
  <si>
    <t xml:space="preserve">TULUD </t>
  </si>
  <si>
    <t>KULUD</t>
  </si>
  <si>
    <t xml:space="preserve">INVESTEERINGUD </t>
  </si>
  <si>
    <t>KORRIGEERIMISED</t>
  </si>
  <si>
    <t>Intressikulu pensionieraldistelt</t>
  </si>
  <si>
    <t>Avaliku sektori eripensionid ja pensionisuurendused</t>
  </si>
  <si>
    <t>Investeeringud</t>
  </si>
  <si>
    <t>Saadud mitterahalised toetused</t>
  </si>
  <si>
    <t>Intressikulu muudelt eraldistelt</t>
  </si>
  <si>
    <t>Saadud välistoetuste kaasrahastamine teistelt riigiasutustelt</t>
  </si>
  <si>
    <t>Antud välistoetused ja kaasfinantseerimine teistele riigiasutustele</t>
  </si>
  <si>
    <t>Tulemusvaldkond: SISETURVALISUS</t>
  </si>
  <si>
    <t>Programm: Siseturvalisus</t>
  </si>
  <si>
    <t>Ebatõenäoliselt laekuvad trahvinõuded, tulu taastamine</t>
  </si>
  <si>
    <t>Ebatõenäoliselt laekuvad trahvinõuded, kulu taastamine</t>
  </si>
  <si>
    <t>Ebatõenäoliselt laekuvad majandustegevusest saadud tulud, tulu taastamine</t>
  </si>
  <si>
    <t>Ebatõenäoliselt laekuvad majandustegevusest saadud tulud, kulu taastamine</t>
  </si>
  <si>
    <t>Antud mitterahaline sihtfinantseerimine ja mitterahaliste toetuste arvel tehtud kulud</t>
  </si>
  <si>
    <t xml:space="preserve">Korrigeerimine eripensionide ja pensionisuurenduste väljamaksetega </t>
  </si>
  <si>
    <t xml:space="preserve">Lisa </t>
  </si>
  <si>
    <t>Eelarve täitmise ja raamatupidamisaruannete võrdlus</t>
  </si>
  <si>
    <t>Kirje</t>
  </si>
  <si>
    <t>Selgitus</t>
  </si>
  <si>
    <t>Finantstulud</t>
  </si>
  <si>
    <t>Finantskulud</t>
  </si>
  <si>
    <t>3sisesed</t>
  </si>
  <si>
    <t>4,5,6sisesed</t>
  </si>
  <si>
    <t>15ettemaksed</t>
  </si>
  <si>
    <t>SIM</t>
  </si>
  <si>
    <t>Lõpliku eelarve kujunemine</t>
  </si>
  <si>
    <t>Tulud</t>
  </si>
  <si>
    <t>Esialgne eelarve</t>
  </si>
  <si>
    <t>Üle toodud eelmisest aastast</t>
  </si>
  <si>
    <t>Sihtotstarbeliste vahendite reservist</t>
  </si>
  <si>
    <t>Eelarves kavandatud toetused</t>
  </si>
  <si>
    <t>Tegelikult saadud toetused ja avatud sildfinantseerimine</t>
  </si>
  <si>
    <t>Eelarves kavandatud saastekvootide müügist</t>
  </si>
  <si>
    <t>Tegelikult saadud saastekvootide müügist</t>
  </si>
  <si>
    <t>Saastekvootide müügist saadud eelarve ümberjaotamine</t>
  </si>
  <si>
    <t>Eelarves kavandatud majandustegevusest laekuv tulu</t>
  </si>
  <si>
    <t>Tegelikult majandustegevusest saadud tulu</t>
  </si>
  <si>
    <t>Eelarves kavandatud muud tuludest sõltuvad kulud</t>
  </si>
  <si>
    <t>Eelarves kavandatud edasiantavad maksud</t>
  </si>
  <si>
    <t>Tegelikud edasiantavad maksud</t>
  </si>
  <si>
    <t xml:space="preserve">Saadud Vabariigi Valitsuse reservfondist </t>
  </si>
  <si>
    <t>Antud Vabariigi valitsuse reservfondi</t>
  </si>
  <si>
    <t>Saadud omandireformi reservfondist</t>
  </si>
  <si>
    <t>Kokku lõplik eelarve</t>
  </si>
  <si>
    <t>Käibemaks</t>
  </si>
  <si>
    <t>Käibemaksukulu tegevuskuludelt</t>
  </si>
  <si>
    <t>Muud tulud</t>
  </si>
  <si>
    <t>Saadud välistoetused edasiandmiseks teistele riigiasutustele</t>
  </si>
  <si>
    <t>Eelarves kavandatud välistoetuste kaasrahastamine</t>
  </si>
  <si>
    <t>Tegelik välistoetuste kaasrahastamine</t>
  </si>
  <si>
    <t>Täitmine 2022</t>
  </si>
  <si>
    <t>Raamatupidamisandmed 2022</t>
  </si>
  <si>
    <t>RE aruanne 2022</t>
  </si>
  <si>
    <t>Vahe 2022</t>
  </si>
  <si>
    <t>Käibemaksukulu investeeringutelt</t>
  </si>
  <si>
    <t>Tegevuskulud, v.a käibemaksukulu</t>
  </si>
  <si>
    <t>Tulu põhivarade ja varude müügist</t>
  </si>
  <si>
    <t>Kulud, investeeringud</t>
  </si>
  <si>
    <t>Muud investeeringud</t>
  </si>
  <si>
    <t>Tulemusvaldkond: SIDUS ÜHISKOND</t>
  </si>
  <si>
    <t xml:space="preserve">SISEMINISTEERIUMI valitsemisala </t>
  </si>
  <si>
    <t>Õnnetuste, süütegude ja varakahjude ennetamine</t>
  </si>
  <si>
    <t>Tegevus- ja relvalubade väljaandmine</t>
  </si>
  <si>
    <t>Siseturvalisuse vabatahtlike kaasamine</t>
  </si>
  <si>
    <t>Hädaabi- ja infoteadete vastuvõtmine ning abi väljasaatmine</t>
  </si>
  <si>
    <t>Süüteomenetluse tõhustamine</t>
  </si>
  <si>
    <t>Avaliku korra tagamine</t>
  </si>
  <si>
    <t>Demineerimine</t>
  </si>
  <si>
    <t>Päästmine maismaal ja siseveekogul</t>
  </si>
  <si>
    <t>Abi osutamine Eesti merealadel ja piiriveekogudel</t>
  </si>
  <si>
    <t>Põhiseadusliku korra tagamine</t>
  </si>
  <si>
    <t>Raske ja organiseeritud kuritegevuse vastane võitlus</t>
  </si>
  <si>
    <t>Piirihaldus</t>
  </si>
  <si>
    <t>Objektivalve ja isikukaitse</t>
  </si>
  <si>
    <t>Rände- ja kodakondsuspoliitika kujundamine ning elluviimine</t>
  </si>
  <si>
    <t>Isikute tõsikindel tuvastamine ja dokumentide väljaandmine</t>
  </si>
  <si>
    <t>Migratsioonijärelevalve</t>
  </si>
  <si>
    <t>Tasemeõpe ja täienduskoolitus Sisekaitseakadeemias</t>
  </si>
  <si>
    <t>Sisekaitseakadeemia teadus-, arendus- ja innovatsioonitegevus</t>
  </si>
  <si>
    <t>IKT teenuste pakkumine SIMi valitsemisalast väljapoole</t>
  </si>
  <si>
    <t>Programm: Kogukondlik Eesti</t>
  </si>
  <si>
    <t>Programm: Nutikas rahvastikuarvestus</t>
  </si>
  <si>
    <t>Erakondade rahastamine</t>
  </si>
  <si>
    <t>ST01010100</t>
  </si>
  <si>
    <t>ST01010200</t>
  </si>
  <si>
    <t>ST01010400</t>
  </si>
  <si>
    <t>ST01010600</t>
  </si>
  <si>
    <t>ST01020700</t>
  </si>
  <si>
    <t>ST01020900</t>
  </si>
  <si>
    <t>ST01021000</t>
  </si>
  <si>
    <t>ST01021100</t>
  </si>
  <si>
    <t>ST01021200</t>
  </si>
  <si>
    <t>ST01021300</t>
  </si>
  <si>
    <t>ST01031000</t>
  </si>
  <si>
    <t>ST01031100</t>
  </si>
  <si>
    <t>ST01031200</t>
  </si>
  <si>
    <t>ST01031300</t>
  </si>
  <si>
    <t>ST01031400</t>
  </si>
  <si>
    <t>ST01041400</t>
  </si>
  <si>
    <t>ST01041600</t>
  </si>
  <si>
    <t>ST01041700</t>
  </si>
  <si>
    <t>ST01051800</t>
  </si>
  <si>
    <t>ST01052000</t>
  </si>
  <si>
    <t>ST01051900</t>
  </si>
  <si>
    <t>SY01010100</t>
  </si>
  <si>
    <t>SY01010500</t>
  </si>
  <si>
    <t>SY02020100</t>
  </si>
  <si>
    <t>SY02020200</t>
  </si>
  <si>
    <t>SY05010100</t>
  </si>
  <si>
    <t>Kapitaliseeritud töötasud (kulu vähendamine)</t>
  </si>
  <si>
    <t>Kapitaliseeritud töötasud (investeeringu suurendamine)</t>
  </si>
  <si>
    <t>Edasiantud liiklustrahvid, mis kajastatakse Vabariigi Valitsuse eelarve täitmisena</t>
  </si>
  <si>
    <t>Transpordivahendid</t>
  </si>
  <si>
    <t>2023. aasta riigieelarve täitmise arunne</t>
  </si>
  <si>
    <t>Täitmine 2023</t>
  </si>
  <si>
    <t>Turvalise keskkonna kujundamine</t>
  </si>
  <si>
    <t>Rahvastikuregistri andmekvaliteedi tõstmine</t>
  </si>
  <si>
    <t>Rahvastikuregistri kasutusmugavuse parandamine</t>
  </si>
  <si>
    <t>IN003000</t>
  </si>
  <si>
    <t>Muudatused riigieelarve seaduse muutmise seaduse alusel alates 01.07.2023</t>
  </si>
  <si>
    <t>Muudatused riigieelarve seaduse muutmise seaduse alusel detsembris 2023</t>
  </si>
  <si>
    <t>Muudatused Vabariigi Valitsuse korralduste alusel</t>
  </si>
  <si>
    <t>Ümber jaotatatud tulust sõltuvate vahendite jäägid alates 01.07.2023</t>
  </si>
  <si>
    <t>Tegelikud muud tuludest sõltuvad kulud</t>
  </si>
  <si>
    <t>Taastuvenergia statistiliste ühikute eelarve ümberjaotamine</t>
  </si>
  <si>
    <t>Omandireformi reservfondi vahendite ümberjaotamine</t>
  </si>
  <si>
    <t>Sihtotstarbeliste vahendite reservi ümberjaotamine</t>
  </si>
  <si>
    <t xml:space="preserve">Vabariigi Valitsuse reservfondi vahendite ümberjaotamine </t>
  </si>
  <si>
    <t>Ümber jaotatatud 2022. aastast üle toodud piirmääraga vahendite jäägid alates 01.07.2023 (v.a reservid)</t>
  </si>
  <si>
    <t>Raamatupidamisandmed 2023</t>
  </si>
  <si>
    <t>RE aruanne 2023</t>
  </si>
  <si>
    <t>Vahe 2023</t>
  </si>
  <si>
    <t>Kogukondliku arengu toetamine</t>
  </si>
  <si>
    <t>Elanikkonnakaitse, kriisideks valmisolek ja nende lahendamine</t>
  </si>
  <si>
    <t>Usuvabaduse tagamine</t>
  </si>
  <si>
    <t>Programm: Erakondade rahastamine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</si>
</sst>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7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  <font>
      <b/>
      <sz val="12"/>
      <color theme="1"/>
      <name val="Times New Roman"/>
      <family val="1"/>
      <charset val="186"/>
    </font>
    <font>
      <sz val="11"/>
      <name val="Calibri"/>
      <family val="2"/>
      <charset val="186"/>
      <scheme val="minor"/>
    </font>
    <font>
      <sz val="12"/>
      <color theme="1"/>
      <name val="Times New Roman"/>
      <family val="1"/>
      <charset val="186"/>
    </font>
    <font>
      <b/>
      <sz val="12"/>
      <name val="Times New Roman"/>
      <family val="1"/>
      <charset val="186"/>
    </font>
    <font>
      <sz val="12"/>
      <name val="Times New Roman"/>
      <family val="1"/>
      <charset val="186"/>
    </font>
    <font>
      <sz val="12"/>
      <color rgb="FF0000FF"/>
      <name val="Times New Roman"/>
      <family val="1"/>
      <charset val="186"/>
    </font>
    <font>
      <sz val="10"/>
      <name val="Arial"/>
      <family val="2"/>
      <charset val="186"/>
    </font>
    <font>
      <b/>
      <sz val="10"/>
      <name val="Times New Roman"/>
      <family val="1"/>
      <charset val="186"/>
    </font>
    <font>
      <b/>
      <sz val="11"/>
      <color theme="1"/>
      <name val="Calibri"/>
      <family val="2"/>
      <charset val="186"/>
      <scheme val="minor"/>
    </font>
    <font>
      <sz val="10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11"/>
      <color rgb="FF000000"/>
      <name val="Calibri"/>
      <family val="2"/>
      <charset val="186"/>
      <scheme val="minor"/>
    </font>
    <font>
      <sz val="10"/>
      <color rgb="FF000000"/>
      <name val="Arial"/>
      <family val="2"/>
      <charset val="186"/>
    </font>
    <font>
      <sz val="10"/>
      <color rgb="FFFF0000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7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9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5" fillId="0" borderId="0"/>
  </cellStyleXfs>
  <cellXfs count="91">
    <xf numFmtId="0" fontId="0" fillId="0" borderId="0" xfId="0"/>
    <xf numFmtId="3" fontId="0" fillId="0" borderId="0" xfId="0" applyNumberFormat="1"/>
    <xf numFmtId="3" fontId="3" fillId="0" borderId="1" xfId="0" applyNumberFormat="1" applyFont="1" applyBorder="1" applyAlignment="1">
      <alignment horizontal="center" wrapText="1"/>
    </xf>
    <xf numFmtId="3" fontId="5" fillId="0" borderId="1" xfId="0" applyNumberFormat="1" applyFont="1" applyBorder="1" applyAlignment="1">
      <alignment horizontal="right"/>
    </xf>
    <xf numFmtId="3" fontId="7" fillId="0" borderId="1" xfId="2" applyNumberFormat="1" applyFont="1" applyBorder="1" applyAlignment="1" applyProtection="1">
      <alignment horizontal="right"/>
      <protection locked="0"/>
    </xf>
    <xf numFmtId="3" fontId="7" fillId="0" borderId="1" xfId="0" applyNumberFormat="1" applyFont="1" applyBorder="1" applyAlignment="1">
      <alignment horizontal="right"/>
    </xf>
    <xf numFmtId="3" fontId="8" fillId="0" borderId="1" xfId="0" applyNumberFormat="1" applyFont="1" applyBorder="1" applyAlignment="1">
      <alignment horizontal="right"/>
    </xf>
    <xf numFmtId="3" fontId="6" fillId="0" borderId="1" xfId="0" applyNumberFormat="1" applyFont="1" applyBorder="1" applyAlignment="1">
      <alignment horizontal="right"/>
    </xf>
    <xf numFmtId="0" fontId="5" fillId="0" borderId="1" xfId="0" applyFont="1" applyBorder="1" applyAlignment="1">
      <alignment horizontal="center"/>
    </xf>
    <xf numFmtId="0" fontId="10" fillId="0" borderId="0" xfId="0" applyFont="1"/>
    <xf numFmtId="3" fontId="9" fillId="0" borderId="0" xfId="0" applyNumberFormat="1" applyFont="1"/>
    <xf numFmtId="4" fontId="9" fillId="0" borderId="0" xfId="0" applyNumberFormat="1" applyFont="1"/>
    <xf numFmtId="4" fontId="9" fillId="0" borderId="0" xfId="0" applyNumberFormat="1" applyFont="1" applyAlignment="1">
      <alignment wrapText="1"/>
    </xf>
    <xf numFmtId="4" fontId="0" fillId="0" borderId="0" xfId="0" applyNumberFormat="1" applyAlignment="1">
      <alignment wrapText="1"/>
    </xf>
    <xf numFmtId="4" fontId="2" fillId="0" borderId="0" xfId="0" applyNumberFormat="1" applyFont="1" applyAlignment="1">
      <alignment wrapText="1"/>
    </xf>
    <xf numFmtId="4" fontId="0" fillId="0" borderId="0" xfId="0" applyNumberFormat="1"/>
    <xf numFmtId="0" fontId="10" fillId="2" borderId="1" xfId="0" applyFont="1" applyFill="1" applyBorder="1" applyAlignment="1">
      <alignment vertical="top"/>
    </xf>
    <xf numFmtId="4" fontId="10" fillId="2" borderId="1" xfId="0" applyNumberFormat="1" applyFont="1" applyFill="1" applyBorder="1" applyAlignment="1">
      <alignment vertical="top" wrapText="1"/>
    </xf>
    <xf numFmtId="0" fontId="0" fillId="0" borderId="0" xfId="0" applyAlignment="1">
      <alignment horizontal="left"/>
    </xf>
    <xf numFmtId="4" fontId="0" fillId="0" borderId="0" xfId="0" applyNumberFormat="1" applyAlignment="1">
      <alignment horizontal="left"/>
    </xf>
    <xf numFmtId="3" fontId="12" fillId="0" borderId="1" xfId="0" applyNumberFormat="1" applyFont="1" applyBorder="1"/>
    <xf numFmtId="0" fontId="9" fillId="0" borderId="0" xfId="0" applyFont="1"/>
    <xf numFmtId="0" fontId="12" fillId="0" borderId="0" xfId="0" applyFont="1"/>
    <xf numFmtId="3" fontId="12" fillId="0" borderId="0" xfId="0" applyNumberFormat="1" applyFont="1" applyAlignment="1">
      <alignment vertical="top"/>
    </xf>
    <xf numFmtId="0" fontId="10" fillId="3" borderId="1" xfId="0" applyFont="1" applyFill="1" applyBorder="1" applyAlignment="1">
      <alignment vertical="top"/>
    </xf>
    <xf numFmtId="3" fontId="12" fillId="3" borderId="1" xfId="0" applyNumberFormat="1" applyFont="1" applyFill="1" applyBorder="1" applyAlignment="1">
      <alignment horizontal="center" vertical="top" wrapText="1"/>
    </xf>
    <xf numFmtId="3" fontId="12" fillId="0" borderId="1" xfId="0" applyNumberFormat="1" applyFont="1" applyBorder="1" applyAlignment="1">
      <alignment vertical="top"/>
    </xf>
    <xf numFmtId="0" fontId="10" fillId="0" borderId="1" xfId="0" applyFont="1" applyBorder="1" applyAlignment="1">
      <alignment vertical="top"/>
    </xf>
    <xf numFmtId="3" fontId="10" fillId="0" borderId="1" xfId="0" applyNumberFormat="1" applyFont="1" applyBorder="1" applyAlignment="1">
      <alignment vertical="top"/>
    </xf>
    <xf numFmtId="3" fontId="12" fillId="0" borderId="0" xfId="0" applyNumberFormat="1" applyFont="1"/>
    <xf numFmtId="0" fontId="11" fillId="0" borderId="0" xfId="0" applyFont="1"/>
    <xf numFmtId="4" fontId="0" fillId="0" borderId="0" xfId="0" applyNumberFormat="1" applyAlignment="1">
      <alignment horizontal="right"/>
    </xf>
    <xf numFmtId="3" fontId="6" fillId="0" borderId="1" xfId="2" applyNumberFormat="1" applyFont="1" applyBorder="1" applyAlignment="1" applyProtection="1">
      <alignment horizontal="right"/>
      <protection locked="0"/>
    </xf>
    <xf numFmtId="3" fontId="5" fillId="0" borderId="1" xfId="2" applyNumberFormat="1" applyFont="1" applyBorder="1" applyAlignment="1" applyProtection="1">
      <alignment horizontal="right"/>
      <protection locked="0"/>
    </xf>
    <xf numFmtId="43" fontId="0" fillId="0" borderId="0" xfId="6" applyFont="1"/>
    <xf numFmtId="4" fontId="9" fillId="0" borderId="0" xfId="0" applyNumberFormat="1" applyFont="1" applyAlignment="1">
      <alignment horizontal="right"/>
    </xf>
    <xf numFmtId="4" fontId="0" fillId="0" borderId="0" xfId="0" applyNumberFormat="1" applyAlignment="1">
      <alignment horizontal="right" wrapText="1"/>
    </xf>
    <xf numFmtId="4" fontId="10" fillId="2" borderId="1" xfId="0" applyNumberFormat="1" applyFont="1" applyFill="1" applyBorder="1" applyAlignment="1">
      <alignment horizontal="right" vertical="top" wrapText="1"/>
    </xf>
    <xf numFmtId="43" fontId="1" fillId="0" borderId="0" xfId="6" applyFont="1"/>
    <xf numFmtId="4" fontId="10" fillId="2" borderId="1" xfId="0" applyNumberFormat="1" applyFont="1" applyFill="1" applyBorder="1" applyAlignment="1">
      <alignment vertical="top"/>
    </xf>
    <xf numFmtId="43" fontId="11" fillId="0" borderId="0" xfId="6" applyFont="1"/>
    <xf numFmtId="0" fontId="3" fillId="0" borderId="0" xfId="0" applyFont="1"/>
    <xf numFmtId="3" fontId="4" fillId="0" borderId="0" xfId="0" applyNumberFormat="1" applyFont="1"/>
    <xf numFmtId="3" fontId="5" fillId="0" borderId="0" xfId="0" applyNumberFormat="1" applyFont="1"/>
    <xf numFmtId="0" fontId="0" fillId="0" borderId="1" xfId="0" applyBorder="1"/>
    <xf numFmtId="0" fontId="3" fillId="0" borderId="1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3" fillId="0" borderId="1" xfId="2" applyFont="1" applyBorder="1" applyAlignment="1" applyProtection="1">
      <alignment horizontal="left"/>
      <protection locked="0"/>
    </xf>
    <xf numFmtId="0" fontId="5" fillId="0" borderId="1" xfId="2" applyFont="1" applyBorder="1" applyAlignment="1" applyProtection="1">
      <alignment horizontal="left"/>
      <protection locked="0"/>
    </xf>
    <xf numFmtId="0" fontId="7" fillId="0" borderId="1" xfId="2" applyFont="1" applyBorder="1" applyAlignment="1" applyProtection="1">
      <alignment horizontal="center"/>
      <protection locked="0"/>
    </xf>
    <xf numFmtId="0" fontId="3" fillId="0" borderId="1" xfId="1" applyFont="1" applyBorder="1" applyAlignment="1" applyProtection="1">
      <alignment horizontal="left"/>
      <protection locked="0"/>
    </xf>
    <xf numFmtId="0" fontId="5" fillId="0" borderId="1" xfId="1" applyFont="1" applyBorder="1" applyAlignment="1" applyProtection="1">
      <alignment horizontal="left"/>
      <protection locked="0"/>
    </xf>
    <xf numFmtId="0" fontId="3" fillId="4" borderId="1" xfId="0" applyFont="1" applyFill="1" applyBorder="1" applyAlignment="1">
      <alignment horizontal="left"/>
    </xf>
    <xf numFmtId="0" fontId="5" fillId="4" borderId="1" xfId="0" applyFont="1" applyFill="1" applyBorder="1" applyAlignment="1">
      <alignment horizontal="left"/>
    </xf>
    <xf numFmtId="43" fontId="1" fillId="0" borderId="0" xfId="6" applyFont="1" applyFill="1"/>
    <xf numFmtId="0" fontId="5" fillId="0" borderId="1" xfId="4" applyFont="1" applyBorder="1" applyAlignment="1" applyProtection="1">
      <alignment horizontal="left"/>
      <protection locked="0"/>
    </xf>
    <xf numFmtId="43" fontId="1" fillId="0" borderId="0" xfId="6" applyFont="1" applyFill="1" applyAlignment="1"/>
    <xf numFmtId="3" fontId="5" fillId="0" borderId="1" xfId="2" applyNumberFormat="1" applyFont="1" applyBorder="1" applyProtection="1">
      <protection locked="0"/>
    </xf>
    <xf numFmtId="4" fontId="0" fillId="0" borderId="0" xfId="6" applyNumberFormat="1" applyFont="1" applyFill="1" applyBorder="1" applyAlignment="1"/>
    <xf numFmtId="4" fontId="2" fillId="0" borderId="0" xfId="0" applyNumberFormat="1" applyFont="1"/>
    <xf numFmtId="49" fontId="14" fillId="0" borderId="0" xfId="8" applyNumberFormat="1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4" fontId="0" fillId="0" borderId="0" xfId="6" applyNumberFormat="1" applyFont="1" applyFill="1" applyBorder="1" applyAlignment="1">
      <alignment vertical="center"/>
    </xf>
    <xf numFmtId="4" fontId="11" fillId="0" borderId="0" xfId="0" applyNumberFormat="1" applyFont="1" applyAlignment="1">
      <alignment vertical="center"/>
    </xf>
    <xf numFmtId="0" fontId="11" fillId="0" borderId="0" xfId="0" applyFont="1" applyAlignment="1">
      <alignment vertical="center"/>
    </xf>
    <xf numFmtId="49" fontId="11" fillId="0" borderId="0" xfId="0" applyNumberFormat="1" applyFont="1" applyAlignment="1">
      <alignment vertical="center"/>
    </xf>
    <xf numFmtId="0" fontId="0" fillId="0" borderId="0" xfId="0" applyAlignment="1" applyProtection="1">
      <alignment horizontal="left" vertical="top"/>
      <protection locked="0"/>
    </xf>
    <xf numFmtId="49" fontId="0" fillId="0" borderId="0" xfId="0" applyNumberFormat="1"/>
    <xf numFmtId="3" fontId="16" fillId="0" borderId="1" xfId="0" applyNumberFormat="1" applyFont="1" applyBorder="1"/>
    <xf numFmtId="3" fontId="13" fillId="0" borderId="1" xfId="0" applyNumberFormat="1" applyFont="1" applyBorder="1"/>
    <xf numFmtId="3" fontId="2" fillId="0" borderId="0" xfId="0" applyNumberFormat="1" applyFont="1"/>
    <xf numFmtId="3" fontId="3" fillId="0" borderId="1" xfId="0" applyNumberFormat="1" applyFont="1" applyBorder="1"/>
    <xf numFmtId="0" fontId="7" fillId="0" borderId="1" xfId="0" applyFont="1" applyBorder="1" applyAlignment="1" applyProtection="1">
      <alignment vertical="top"/>
      <protection locked="0"/>
    </xf>
    <xf numFmtId="3" fontId="7" fillId="0" borderId="1" xfId="2" applyNumberFormat="1" applyFont="1" applyBorder="1" applyProtection="1">
      <protection locked="0"/>
    </xf>
    <xf numFmtId="43" fontId="0" fillId="0" borderId="0" xfId="0" applyNumberFormat="1"/>
    <xf numFmtId="43" fontId="0" fillId="0" borderId="0" xfId="6" applyFont="1" applyBorder="1"/>
    <xf numFmtId="43" fontId="0" fillId="0" borderId="0" xfId="6" applyFont="1" applyFill="1" applyBorder="1"/>
    <xf numFmtId="43" fontId="1" fillId="0" borderId="0" xfId="6" applyFont="1" applyBorder="1"/>
    <xf numFmtId="0" fontId="0" fillId="0" borderId="0" xfId="0" applyAlignment="1" applyProtection="1">
      <alignment vertical="top"/>
      <protection locked="0"/>
    </xf>
    <xf numFmtId="0" fontId="12" fillId="0" borderId="1" xfId="0" applyFont="1" applyBorder="1" applyAlignment="1">
      <alignment vertical="top"/>
    </xf>
    <xf numFmtId="0" fontId="12" fillId="0" borderId="1" xfId="0" applyFont="1" applyBorder="1"/>
    <xf numFmtId="43" fontId="1" fillId="0" borderId="0" xfId="6" applyFont="1" applyFill="1" applyBorder="1"/>
    <xf numFmtId="3" fontId="6" fillId="0" borderId="0" xfId="2" applyNumberFormat="1" applyFont="1" applyAlignment="1" applyProtection="1">
      <alignment horizontal="right"/>
      <protection locked="0"/>
    </xf>
    <xf numFmtId="3" fontId="7" fillId="0" borderId="0" xfId="2" applyNumberFormat="1" applyFont="1" applyAlignment="1" applyProtection="1">
      <alignment horizontal="right"/>
      <protection locked="0"/>
    </xf>
    <xf numFmtId="0" fontId="7" fillId="0" borderId="1" xfId="4" applyFont="1" applyBorder="1" applyAlignment="1" applyProtection="1">
      <alignment horizontal="left"/>
      <protection locked="0"/>
    </xf>
    <xf numFmtId="0" fontId="7" fillId="0" borderId="1" xfId="2" applyFont="1" applyBorder="1" applyAlignment="1" applyProtection="1">
      <alignment horizontal="left"/>
      <protection locked="0"/>
    </xf>
    <xf numFmtId="0" fontId="7" fillId="0" borderId="1" xfId="4" applyFont="1" applyBorder="1" applyProtection="1">
      <protection locked="0"/>
    </xf>
    <xf numFmtId="0" fontId="6" fillId="0" borderId="1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0" fontId="6" fillId="0" borderId="1" xfId="2" applyFont="1" applyBorder="1" applyAlignment="1" applyProtection="1">
      <alignment horizontal="left"/>
      <protection locked="0"/>
    </xf>
    <xf numFmtId="0" fontId="6" fillId="0" borderId="1" xfId="4" applyFont="1" applyBorder="1" applyAlignment="1" applyProtection="1">
      <alignment horizontal="left"/>
      <protection locked="0"/>
    </xf>
  </cellXfs>
  <cellStyles count="9">
    <cellStyle name="Comma" xfId="6" builtinId="3"/>
    <cellStyle name="Comma 2" xfId="7" xr:uid="{68AF3142-48B6-46A0-9B66-4AC016C8CCBB}"/>
    <cellStyle name="Normaallaad 2" xfId="5" xr:uid="{625F7053-1720-45B8-BC60-DA405838C2BD}"/>
    <cellStyle name="Normal" xfId="0" builtinId="0"/>
    <cellStyle name="Normal 10 2" xfId="1" xr:uid="{D70F4CDE-1FE7-448C-B78C-16802263EF7D}"/>
    <cellStyle name="Normal 2" xfId="8" xr:uid="{EC76301D-CC7E-453A-9663-9535B3E561D2}"/>
    <cellStyle name="Normal 25 3 6" xfId="4" xr:uid="{C2461F04-5869-445E-B9DC-9D0918BE1F25}"/>
    <cellStyle name="Normal 25 9" xfId="2" xr:uid="{8906365B-27A6-4989-AF6D-1E0C5258DC94}"/>
    <cellStyle name="Normal 25 9 2" xfId="3" xr:uid="{9FD4BB3A-C968-4E24-8E39-E7D1D70EBE2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B09F5C-00A4-4BD3-B743-9BFC60E719C1}">
  <dimension ref="A1:L102"/>
  <sheetViews>
    <sheetView tabSelected="1" zoomScale="88" zoomScaleNormal="88" workbookViewId="0">
      <pane ySplit="3" topLeftCell="A62" activePane="bottomLeft" state="frozen"/>
      <selection pane="bottomLeft" activeCell="H74" sqref="H74"/>
    </sheetView>
  </sheetViews>
  <sheetFormatPr defaultRowHeight="14.5" x14ac:dyDescent="0.35"/>
  <cols>
    <col min="1" max="1" width="7.453125" customWidth="1"/>
    <col min="2" max="2" width="53.453125" customWidth="1"/>
    <col min="3" max="7" width="22" style="1" customWidth="1"/>
    <col min="8" max="8" width="19.6328125" style="34" customWidth="1"/>
    <col min="9" max="9" width="18.90625" style="34" bestFit="1" customWidth="1"/>
    <col min="10" max="10" width="13.36328125" customWidth="1"/>
    <col min="11" max="11" width="15.90625" customWidth="1"/>
    <col min="12" max="12" width="12.6328125" customWidth="1"/>
  </cols>
  <sheetData>
    <row r="1" spans="1:12" ht="15.5" x14ac:dyDescent="0.35">
      <c r="A1" s="41" t="s">
        <v>126</v>
      </c>
      <c r="C1" s="42"/>
      <c r="G1" s="43"/>
    </row>
    <row r="2" spans="1:12" ht="15.5" x14ac:dyDescent="0.35">
      <c r="A2" t="s">
        <v>0</v>
      </c>
      <c r="C2" s="42"/>
      <c r="E2" s="70"/>
      <c r="G2" s="43"/>
      <c r="H2" s="75"/>
      <c r="I2" s="75"/>
    </row>
    <row r="3" spans="1:12" ht="36" customHeight="1" x14ac:dyDescent="0.35">
      <c r="A3" s="44"/>
      <c r="B3" s="44"/>
      <c r="C3" s="2" t="s">
        <v>1</v>
      </c>
      <c r="D3" s="2" t="s">
        <v>2</v>
      </c>
      <c r="E3" s="2" t="s">
        <v>127</v>
      </c>
      <c r="F3" s="2" t="s">
        <v>63</v>
      </c>
      <c r="G3" s="2" t="s">
        <v>3</v>
      </c>
      <c r="H3" s="75"/>
      <c r="I3" s="75"/>
    </row>
    <row r="4" spans="1:12" ht="15.5" x14ac:dyDescent="0.35">
      <c r="A4" s="52" t="s">
        <v>73</v>
      </c>
      <c r="B4" s="53"/>
      <c r="C4" s="5"/>
      <c r="D4" s="6"/>
      <c r="E4" s="33"/>
      <c r="F4" s="33"/>
      <c r="G4" s="3"/>
      <c r="H4" s="75"/>
      <c r="I4" s="76"/>
    </row>
    <row r="5" spans="1:12" ht="15.5" x14ac:dyDescent="0.35">
      <c r="A5" s="47" t="s">
        <v>9</v>
      </c>
      <c r="B5" s="47"/>
      <c r="C5" s="32">
        <v>65174522</v>
      </c>
      <c r="D5" s="32">
        <v>65174522</v>
      </c>
      <c r="E5" s="32">
        <v>60424685.230000004</v>
      </c>
      <c r="F5" s="32">
        <v>59447041.700000003</v>
      </c>
      <c r="G5" s="32">
        <v>-4749836.7699999958</v>
      </c>
      <c r="H5" s="75"/>
      <c r="I5" s="75"/>
    </row>
    <row r="6" spans="1:12" ht="15.5" x14ac:dyDescent="0.35">
      <c r="A6" s="48"/>
      <c r="B6" s="48" t="s">
        <v>5</v>
      </c>
      <c r="C6" s="4">
        <v>19460413</v>
      </c>
      <c r="D6" s="4">
        <v>19460413</v>
      </c>
      <c r="E6" s="4">
        <v>14353626.029999999</v>
      </c>
      <c r="F6" s="4">
        <v>16173458.99</v>
      </c>
      <c r="G6" s="4">
        <v>-5106786.9700000007</v>
      </c>
      <c r="H6" s="77"/>
      <c r="I6" s="77"/>
    </row>
    <row r="7" spans="1:12" ht="15.5" x14ac:dyDescent="0.35">
      <c r="A7" s="48"/>
      <c r="B7" s="48" t="s">
        <v>6</v>
      </c>
      <c r="C7" s="4">
        <v>3834848</v>
      </c>
      <c r="D7" s="4">
        <v>3834848</v>
      </c>
      <c r="E7" s="4">
        <v>5342432.33</v>
      </c>
      <c r="F7" s="4">
        <v>4754127.8800000008</v>
      </c>
      <c r="G7" s="4">
        <v>1507584.33</v>
      </c>
      <c r="H7" s="81"/>
      <c r="I7" s="81"/>
    </row>
    <row r="8" spans="1:12" ht="15.5" x14ac:dyDescent="0.35">
      <c r="A8" s="48"/>
      <c r="B8" s="48" t="s">
        <v>4</v>
      </c>
      <c r="C8" s="4">
        <v>23194461</v>
      </c>
      <c r="D8" s="4">
        <v>23194461</v>
      </c>
      <c r="E8" s="4">
        <v>20249191.18</v>
      </c>
      <c r="F8" s="4">
        <v>17923893.829999998</v>
      </c>
      <c r="G8" s="4">
        <v>-2945269.8200000003</v>
      </c>
      <c r="H8" s="81"/>
      <c r="I8" s="81"/>
    </row>
    <row r="9" spans="1:12" ht="15.5" x14ac:dyDescent="0.35">
      <c r="A9" s="48"/>
      <c r="B9" s="48" t="s">
        <v>69</v>
      </c>
      <c r="C9" s="4">
        <v>2800</v>
      </c>
      <c r="D9" s="4">
        <v>2800</v>
      </c>
      <c r="E9" s="4">
        <v>14233.35</v>
      </c>
      <c r="F9" s="4">
        <v>22968.54</v>
      </c>
      <c r="G9" s="4">
        <v>11433.35</v>
      </c>
      <c r="H9" s="81"/>
      <c r="I9" s="81"/>
    </row>
    <row r="10" spans="1:12" ht="15.5" x14ac:dyDescent="0.35">
      <c r="A10" s="48"/>
      <c r="B10" s="48" t="s">
        <v>7</v>
      </c>
      <c r="C10" s="4">
        <v>17975000</v>
      </c>
      <c r="D10" s="4">
        <v>17975000</v>
      </c>
      <c r="E10" s="4">
        <v>18661685.32</v>
      </c>
      <c r="F10" s="4">
        <v>19719190</v>
      </c>
      <c r="G10" s="4">
        <v>686685.3200000003</v>
      </c>
      <c r="H10" s="81"/>
      <c r="I10" s="81"/>
    </row>
    <row r="11" spans="1:12" ht="15.5" x14ac:dyDescent="0.35">
      <c r="A11" s="48"/>
      <c r="B11" s="48" t="s">
        <v>59</v>
      </c>
      <c r="C11" s="4">
        <v>707000</v>
      </c>
      <c r="D11" s="4">
        <v>707000</v>
      </c>
      <c r="E11" s="4">
        <v>1803517.0199999998</v>
      </c>
      <c r="F11" s="4">
        <v>853402.46000000008</v>
      </c>
      <c r="G11" s="4">
        <v>1096517.0199999998</v>
      </c>
      <c r="H11" s="81"/>
      <c r="I11" s="81"/>
    </row>
    <row r="12" spans="1:12" ht="15.5" x14ac:dyDescent="0.35">
      <c r="A12" s="47" t="s">
        <v>10</v>
      </c>
      <c r="B12" s="47"/>
      <c r="C12" s="32">
        <v>-571846610</v>
      </c>
      <c r="D12" s="32">
        <f>+D14+D60+D78</f>
        <v>-618888832.75000012</v>
      </c>
      <c r="E12" s="32">
        <v>-549991721.00000012</v>
      </c>
      <c r="F12" s="32">
        <v>-510466681.59999996</v>
      </c>
      <c r="G12" s="32">
        <f>+E12-D12</f>
        <v>68897111.75</v>
      </c>
      <c r="H12" s="82"/>
      <c r="I12" s="82"/>
      <c r="J12" s="82"/>
      <c r="K12" s="82"/>
      <c r="L12" s="82"/>
    </row>
    <row r="13" spans="1:12" ht="15.5" x14ac:dyDescent="0.35">
      <c r="A13" s="49"/>
      <c r="B13" s="48" t="s">
        <v>8</v>
      </c>
      <c r="C13" s="4">
        <v>-491565791</v>
      </c>
      <c r="D13" s="4">
        <f>+D15+D61</f>
        <v>-536623449.40999997</v>
      </c>
      <c r="E13" s="4">
        <v>-477416617.02999997</v>
      </c>
      <c r="F13" s="4">
        <v>-441633885.14810127</v>
      </c>
      <c r="G13" s="4">
        <f>+E13-D13</f>
        <v>59206832.379999995</v>
      </c>
      <c r="H13" s="83"/>
      <c r="I13" s="83"/>
      <c r="J13" s="83"/>
      <c r="K13" s="83"/>
      <c r="L13" s="83"/>
    </row>
    <row r="14" spans="1:12" ht="15.5" x14ac:dyDescent="0.35">
      <c r="A14" s="45" t="s">
        <v>20</v>
      </c>
      <c r="B14" s="45"/>
      <c r="C14" s="7">
        <v>-527106752</v>
      </c>
      <c r="D14" s="7">
        <f>+D16</f>
        <v>-576116092.29000008</v>
      </c>
      <c r="E14" s="7">
        <v>-512029398.52000004</v>
      </c>
      <c r="F14" s="7">
        <v>-474019351.64999998</v>
      </c>
      <c r="G14" s="32">
        <f>+E14-D14</f>
        <v>64086693.770000041</v>
      </c>
      <c r="H14" s="76"/>
      <c r="I14" s="76"/>
    </row>
    <row r="15" spans="1:12" ht="15.5" x14ac:dyDescent="0.35">
      <c r="A15" s="45"/>
      <c r="B15" s="48" t="s">
        <v>8</v>
      </c>
      <c r="C15" s="5">
        <v>-471057924</v>
      </c>
      <c r="D15" s="5">
        <f>+D17</f>
        <v>-518872556.45999998</v>
      </c>
      <c r="E15" s="5">
        <v>-461257186.31999993</v>
      </c>
      <c r="F15" s="5">
        <v>-427016882.65810126</v>
      </c>
      <c r="G15" s="4">
        <f t="shared" ref="G15:G77" si="0">+E15-D15</f>
        <v>57615370.140000045</v>
      </c>
      <c r="H15" s="76"/>
      <c r="I15" s="76"/>
    </row>
    <row r="16" spans="1:12" ht="15.5" x14ac:dyDescent="0.35">
      <c r="A16" s="71" t="s">
        <v>21</v>
      </c>
      <c r="B16" s="71"/>
      <c r="C16" s="7">
        <v>-527106752</v>
      </c>
      <c r="D16" s="7">
        <f>+D18+D20+D22+D24+D26+D28+D30+D32+D34+D36+D38+D40+D42+D44+D46+D48+D50+D52+D54+D56+D58</f>
        <v>-576116092.29000008</v>
      </c>
      <c r="E16" s="7">
        <v>-512029398.52000004</v>
      </c>
      <c r="F16" s="7">
        <v>-474019351.64999998</v>
      </c>
      <c r="G16" s="32">
        <f t="shared" si="0"/>
        <v>64086693.770000041</v>
      </c>
    </row>
    <row r="17" spans="1:9" ht="15.5" x14ac:dyDescent="0.35">
      <c r="A17" s="71"/>
      <c r="B17" s="48" t="s">
        <v>8</v>
      </c>
      <c r="C17" s="5">
        <v>-471057924</v>
      </c>
      <c r="D17" s="5">
        <f>+D19+D21+D23+D25+D27+D29+D31+D33+D35+D37+D39+D41+D43+D45+D47+D49+D51+D53+D55+D57+D59</f>
        <v>-518872556.45999998</v>
      </c>
      <c r="E17" s="5">
        <v>-461257186.31999993</v>
      </c>
      <c r="F17" s="5">
        <v>-427016882.65810126</v>
      </c>
      <c r="G17" s="4">
        <f t="shared" si="0"/>
        <v>57615370.140000045</v>
      </c>
    </row>
    <row r="18" spans="1:9" ht="15.5" x14ac:dyDescent="0.35">
      <c r="A18" s="72" t="s">
        <v>128</v>
      </c>
      <c r="B18" s="48"/>
      <c r="C18" s="5">
        <v>-16275114</v>
      </c>
      <c r="D18" s="4">
        <v>-17796721.98</v>
      </c>
      <c r="E18" s="5">
        <v>-17102653.870000001</v>
      </c>
      <c r="F18" s="5">
        <v>-10366535.279999999</v>
      </c>
      <c r="G18" s="4">
        <f t="shared" si="0"/>
        <v>694068.1099999994</v>
      </c>
      <c r="H18" s="38" t="s">
        <v>96</v>
      </c>
      <c r="I18" s="38"/>
    </row>
    <row r="19" spans="1:9" ht="15.5" x14ac:dyDescent="0.35">
      <c r="A19" s="72"/>
      <c r="B19" s="48" t="s">
        <v>8</v>
      </c>
      <c r="C19" s="5">
        <v>-15977035</v>
      </c>
      <c r="D19" s="4">
        <v>-17164736.199999999</v>
      </c>
      <c r="E19" s="5">
        <v>-16539220.789999999</v>
      </c>
      <c r="F19" s="5">
        <v>-10070104.24</v>
      </c>
      <c r="G19" s="4">
        <f t="shared" si="0"/>
        <v>625515.41000000015</v>
      </c>
      <c r="H19" s="54"/>
      <c r="I19" s="38"/>
    </row>
    <row r="20" spans="1:9" ht="15.5" x14ac:dyDescent="0.35">
      <c r="A20" s="72" t="s">
        <v>74</v>
      </c>
      <c r="B20" s="48"/>
      <c r="C20" s="5">
        <v>-16023998</v>
      </c>
      <c r="D20" s="4">
        <v>-16951417.690000001</v>
      </c>
      <c r="E20" s="5">
        <v>-15028466.08</v>
      </c>
      <c r="F20" s="5">
        <v>-17094856.649999999</v>
      </c>
      <c r="G20" s="4">
        <f t="shared" si="0"/>
        <v>1922951.6100000013</v>
      </c>
      <c r="H20" s="38" t="s">
        <v>97</v>
      </c>
      <c r="I20" s="38"/>
    </row>
    <row r="21" spans="1:9" ht="15.5" x14ac:dyDescent="0.35">
      <c r="A21" s="72"/>
      <c r="B21" s="48" t="s">
        <v>8</v>
      </c>
      <c r="C21" s="5">
        <v>-14004359</v>
      </c>
      <c r="D21" s="4">
        <v>-14808929.77</v>
      </c>
      <c r="E21" s="5">
        <v>-12873084.130000001</v>
      </c>
      <c r="F21" s="5">
        <v>-15153005.33</v>
      </c>
      <c r="G21" s="4">
        <f t="shared" si="0"/>
        <v>1935845.6399999987</v>
      </c>
      <c r="H21" s="38"/>
      <c r="I21" s="38"/>
    </row>
    <row r="22" spans="1:9" ht="15.5" x14ac:dyDescent="0.35">
      <c r="A22" s="72" t="s">
        <v>75</v>
      </c>
      <c r="B22" s="55"/>
      <c r="C22" s="4">
        <v>-2206350</v>
      </c>
      <c r="D22" s="4">
        <v>-2371538.16</v>
      </c>
      <c r="E22" s="33">
        <v>-2409452.09</v>
      </c>
      <c r="F22" s="33">
        <v>-2815372.6</v>
      </c>
      <c r="G22" s="4">
        <f t="shared" si="0"/>
        <v>-37913.929999999702</v>
      </c>
      <c r="H22" s="38" t="s">
        <v>98</v>
      </c>
      <c r="I22" s="31"/>
    </row>
    <row r="23" spans="1:9" ht="15.5" x14ac:dyDescent="0.35">
      <c r="A23" s="72"/>
      <c r="B23" s="48" t="s">
        <v>8</v>
      </c>
      <c r="C23" s="4">
        <v>-2067670</v>
      </c>
      <c r="D23" s="4">
        <v>-2219582.37</v>
      </c>
      <c r="E23" s="33">
        <v>-2159012.9700000002</v>
      </c>
      <c r="F23" s="33">
        <v>-2634359.4700000002</v>
      </c>
      <c r="G23" s="4">
        <f t="shared" si="0"/>
        <v>60569.399999999907</v>
      </c>
      <c r="H23" s="38"/>
      <c r="I23" s="38"/>
    </row>
    <row r="24" spans="1:9" ht="15.5" x14ac:dyDescent="0.35">
      <c r="A24" s="72" t="s">
        <v>76</v>
      </c>
      <c r="B24" s="55"/>
      <c r="C24" s="4">
        <v>-6668262</v>
      </c>
      <c r="D24" s="4">
        <v>-9365968.4600000009</v>
      </c>
      <c r="E24" s="33">
        <v>-7779133.0499999998</v>
      </c>
      <c r="F24" s="33">
        <v>-3678335.91</v>
      </c>
      <c r="G24" s="4">
        <f t="shared" si="0"/>
        <v>1586835.4100000011</v>
      </c>
      <c r="H24" s="38" t="s">
        <v>99</v>
      </c>
      <c r="I24" s="38"/>
    </row>
    <row r="25" spans="1:9" ht="15.5" x14ac:dyDescent="0.35">
      <c r="A25" s="72"/>
      <c r="B25" s="48" t="s">
        <v>8</v>
      </c>
      <c r="C25" s="4">
        <v>-6651570</v>
      </c>
      <c r="D25" s="4">
        <v>-9242036.0500000007</v>
      </c>
      <c r="E25" s="33">
        <v>-7654626.3799999999</v>
      </c>
      <c r="F25" s="33">
        <v>-3591143.32</v>
      </c>
      <c r="G25" s="4">
        <f t="shared" si="0"/>
        <v>1587409.6700000009</v>
      </c>
      <c r="H25" s="38"/>
      <c r="I25" s="38"/>
    </row>
    <row r="26" spans="1:9" ht="15.5" x14ac:dyDescent="0.35">
      <c r="A26" s="72" t="s">
        <v>77</v>
      </c>
      <c r="B26" s="55"/>
      <c r="C26" s="4">
        <v>-11664805</v>
      </c>
      <c r="D26" s="4">
        <v>-13256250.43</v>
      </c>
      <c r="E26" s="33">
        <v>-11858625.82</v>
      </c>
      <c r="F26" s="33">
        <v>-10430971.219999999</v>
      </c>
      <c r="G26" s="4">
        <f t="shared" si="0"/>
        <v>1397624.6099999994</v>
      </c>
      <c r="H26" s="38" t="s">
        <v>100</v>
      </c>
      <c r="I26" s="38"/>
    </row>
    <row r="27" spans="1:9" ht="15.5" x14ac:dyDescent="0.35">
      <c r="A27" s="72"/>
      <c r="B27" s="48" t="s">
        <v>8</v>
      </c>
      <c r="C27" s="4">
        <v>-10824318</v>
      </c>
      <c r="D27" s="4">
        <v>-11640506.630000001</v>
      </c>
      <c r="E27" s="33">
        <v>-11153388.039999999</v>
      </c>
      <c r="F27" s="33">
        <v>-9581157.4299999997</v>
      </c>
      <c r="G27" s="4">
        <f t="shared" si="0"/>
        <v>487118.59000000171</v>
      </c>
      <c r="H27" s="38"/>
      <c r="I27" s="38"/>
    </row>
    <row r="28" spans="1:9" ht="15.5" x14ac:dyDescent="0.35">
      <c r="A28" s="72" t="s">
        <v>78</v>
      </c>
      <c r="B28" s="55"/>
      <c r="C28" s="4">
        <v>-36668441</v>
      </c>
      <c r="D28" s="4">
        <v>-38375023.950000003</v>
      </c>
      <c r="E28" s="33">
        <v>-35534126.030000001</v>
      </c>
      <c r="F28" s="33">
        <v>-46048911.509999998</v>
      </c>
      <c r="G28" s="4">
        <f t="shared" si="0"/>
        <v>2840897.9200000018</v>
      </c>
      <c r="H28" s="38" t="s">
        <v>101</v>
      </c>
      <c r="I28" s="38"/>
    </row>
    <row r="29" spans="1:9" ht="15.5" x14ac:dyDescent="0.35">
      <c r="A29" s="72"/>
      <c r="B29" s="48" t="s">
        <v>8</v>
      </c>
      <c r="C29" s="4">
        <v>-35384060</v>
      </c>
      <c r="D29" s="4">
        <v>-36659334.649999999</v>
      </c>
      <c r="E29" s="33">
        <v>-34192947.770000003</v>
      </c>
      <c r="F29" s="33">
        <v>-44329851.18</v>
      </c>
      <c r="G29" s="4">
        <f t="shared" si="0"/>
        <v>2466386.8799999952</v>
      </c>
      <c r="H29" s="38"/>
      <c r="I29" s="38"/>
    </row>
    <row r="30" spans="1:9" ht="15.5" x14ac:dyDescent="0.35">
      <c r="A30" s="72" t="s">
        <v>79</v>
      </c>
      <c r="B30" s="55"/>
      <c r="C30" s="4">
        <v>-77395529</v>
      </c>
      <c r="D30" s="4">
        <v>-81663024.530000001</v>
      </c>
      <c r="E30" s="33">
        <v>-75787261.349999994</v>
      </c>
      <c r="F30" s="33">
        <v>-56665619.030000001</v>
      </c>
      <c r="G30" s="4">
        <f t="shared" si="0"/>
        <v>5875763.1800000072</v>
      </c>
      <c r="H30" s="38" t="s">
        <v>102</v>
      </c>
      <c r="I30" s="38"/>
    </row>
    <row r="31" spans="1:9" ht="15.5" x14ac:dyDescent="0.35">
      <c r="A31" s="72"/>
      <c r="B31" s="48" t="s">
        <v>8</v>
      </c>
      <c r="C31" s="4">
        <v>-74325180</v>
      </c>
      <c r="D31" s="4">
        <v>-77353886.180000007</v>
      </c>
      <c r="E31" s="33">
        <v>-71445112.459999993</v>
      </c>
      <c r="F31" s="33">
        <v>-53552672.700000003</v>
      </c>
      <c r="G31" s="4">
        <f t="shared" si="0"/>
        <v>5908773.7200000137</v>
      </c>
      <c r="H31" s="38"/>
      <c r="I31" s="38"/>
    </row>
    <row r="32" spans="1:9" ht="15.5" x14ac:dyDescent="0.35">
      <c r="A32" s="72" t="s">
        <v>80</v>
      </c>
      <c r="B32" s="55"/>
      <c r="C32" s="4">
        <v>-5054368</v>
      </c>
      <c r="D32" s="4">
        <v>-6098177.9500000002</v>
      </c>
      <c r="E32" s="33">
        <v>-5537155.1600000001</v>
      </c>
      <c r="F32" s="33">
        <v>-4885683.75</v>
      </c>
      <c r="G32" s="4">
        <f t="shared" si="0"/>
        <v>561022.79</v>
      </c>
      <c r="H32" s="38" t="s">
        <v>103</v>
      </c>
      <c r="I32" s="38"/>
    </row>
    <row r="33" spans="1:9" ht="15.5" x14ac:dyDescent="0.35">
      <c r="A33" s="72"/>
      <c r="B33" s="48" t="s">
        <v>8</v>
      </c>
      <c r="C33" s="4">
        <v>-4950465</v>
      </c>
      <c r="D33" s="4">
        <v>-5915104.7400000002</v>
      </c>
      <c r="E33" s="33">
        <v>-4998062.57</v>
      </c>
      <c r="F33" s="33">
        <v>-4407245.33</v>
      </c>
      <c r="G33" s="4">
        <f t="shared" si="0"/>
        <v>917042.16999999993</v>
      </c>
      <c r="H33" s="38"/>
      <c r="I33" s="38"/>
    </row>
    <row r="34" spans="1:9" ht="15.5" x14ac:dyDescent="0.35">
      <c r="A34" s="72" t="s">
        <v>81</v>
      </c>
      <c r="B34" s="55"/>
      <c r="C34" s="4">
        <v>-98895312</v>
      </c>
      <c r="D34" s="4">
        <v>-98200383.599999994</v>
      </c>
      <c r="E34" s="33">
        <v>-83255513.060000002</v>
      </c>
      <c r="F34" s="33">
        <v>-64633644.579999998</v>
      </c>
      <c r="G34" s="4">
        <f t="shared" si="0"/>
        <v>14944870.539999992</v>
      </c>
      <c r="H34" s="38" t="s">
        <v>104</v>
      </c>
      <c r="I34" s="38"/>
    </row>
    <row r="35" spans="1:9" ht="15.5" x14ac:dyDescent="0.35">
      <c r="A35" s="72"/>
      <c r="B35" s="48" t="s">
        <v>8</v>
      </c>
      <c r="C35" s="4">
        <v>-96779081</v>
      </c>
      <c r="D35" s="4">
        <v>-94350231.980000004</v>
      </c>
      <c r="E35" s="33">
        <v>-78183370.959999993</v>
      </c>
      <c r="F35" s="33">
        <v>-60104183.5</v>
      </c>
      <c r="G35" s="4">
        <f t="shared" si="0"/>
        <v>16166861.020000011</v>
      </c>
      <c r="H35" s="38"/>
      <c r="I35" s="38"/>
    </row>
    <row r="36" spans="1:9" ht="15.5" x14ac:dyDescent="0.35">
      <c r="A36" s="72" t="s">
        <v>82</v>
      </c>
      <c r="B36" s="55"/>
      <c r="C36" s="4">
        <v>-21249519</v>
      </c>
      <c r="D36" s="4">
        <v>-18843544.719999999</v>
      </c>
      <c r="E36" s="33">
        <v>-14668726</v>
      </c>
      <c r="F36" s="33">
        <v>-19491542.199999999</v>
      </c>
      <c r="G36" s="4">
        <f t="shared" si="0"/>
        <v>4174818.7199999988</v>
      </c>
      <c r="H36" s="38" t="s">
        <v>105</v>
      </c>
      <c r="I36" s="38"/>
    </row>
    <row r="37" spans="1:9" ht="15.5" x14ac:dyDescent="0.35">
      <c r="A37" s="72"/>
      <c r="B37" s="48" t="s">
        <v>8</v>
      </c>
      <c r="C37" s="4">
        <v>-11341687</v>
      </c>
      <c r="D37" s="4">
        <v>-12464455.109999999</v>
      </c>
      <c r="E37" s="15">
        <v>-10216807.390000001</v>
      </c>
      <c r="F37" s="15">
        <v>-13516146.328101218</v>
      </c>
      <c r="G37" s="4">
        <f t="shared" si="0"/>
        <v>2247647.7199999988</v>
      </c>
      <c r="H37" s="38"/>
      <c r="I37" s="38"/>
    </row>
    <row r="38" spans="1:9" ht="15.5" x14ac:dyDescent="0.35">
      <c r="A38" s="72" t="s">
        <v>83</v>
      </c>
      <c r="B38" s="84"/>
      <c r="C38" s="4">
        <v>-53714926</v>
      </c>
      <c r="D38" s="4">
        <v>-62094598.359999999</v>
      </c>
      <c r="E38" s="33">
        <v>-62118921.590000004</v>
      </c>
      <c r="F38" s="33">
        <v>-85747746.25</v>
      </c>
      <c r="G38" s="4">
        <f t="shared" si="0"/>
        <v>-24323.230000004172</v>
      </c>
      <c r="H38" s="38" t="s">
        <v>106</v>
      </c>
      <c r="I38" s="38"/>
    </row>
    <row r="39" spans="1:9" ht="15.5" x14ac:dyDescent="0.35">
      <c r="A39" s="72"/>
      <c r="B39" s="85" t="s">
        <v>8</v>
      </c>
      <c r="C39" s="4">
        <v>-53596513</v>
      </c>
      <c r="D39" s="4">
        <v>-61960952.460000001</v>
      </c>
      <c r="E39" s="33">
        <v>-61804283.759999998</v>
      </c>
      <c r="F39" s="33">
        <v>-85569730.700000003</v>
      </c>
      <c r="G39" s="4">
        <f t="shared" si="0"/>
        <v>156668.70000000298</v>
      </c>
      <c r="H39" s="38"/>
      <c r="I39" s="38"/>
    </row>
    <row r="40" spans="1:9" ht="15.5" x14ac:dyDescent="0.35">
      <c r="A40" s="72" t="s">
        <v>84</v>
      </c>
      <c r="B40" s="84"/>
      <c r="C40" s="4">
        <v>-44939092</v>
      </c>
      <c r="D40" s="4">
        <v>-41723910.030000001</v>
      </c>
      <c r="E40" s="33">
        <v>-39996969.579999998</v>
      </c>
      <c r="F40" s="33">
        <v>-31926225.34</v>
      </c>
      <c r="G40" s="4">
        <f t="shared" si="0"/>
        <v>1726940.450000003</v>
      </c>
      <c r="H40" s="38" t="s">
        <v>107</v>
      </c>
      <c r="I40" s="38"/>
    </row>
    <row r="41" spans="1:9" ht="15.5" x14ac:dyDescent="0.35">
      <c r="A41" s="72"/>
      <c r="B41" s="85" t="s">
        <v>8</v>
      </c>
      <c r="C41" s="4">
        <v>-36881198</v>
      </c>
      <c r="D41" s="4">
        <v>-39643371.060000002</v>
      </c>
      <c r="E41" s="33">
        <v>-37361202.149999999</v>
      </c>
      <c r="F41" s="33">
        <v>-30217062.57</v>
      </c>
      <c r="G41" s="4">
        <f>+E41-D41</f>
        <v>2282168.9100000039</v>
      </c>
      <c r="H41" s="38"/>
      <c r="I41" s="38"/>
    </row>
    <row r="42" spans="1:9" ht="15.5" x14ac:dyDescent="0.35">
      <c r="A42" s="72" t="s">
        <v>146</v>
      </c>
      <c r="B42" s="84"/>
      <c r="C42" s="4">
        <v>-6654496</v>
      </c>
      <c r="D42" s="4">
        <v>-18598800.140000001</v>
      </c>
      <c r="E42" s="33">
        <v>-11475888.689999999</v>
      </c>
      <c r="F42" s="33">
        <v>-7796388.21</v>
      </c>
      <c r="G42" s="4">
        <f t="shared" si="0"/>
        <v>7122911.4500000011</v>
      </c>
      <c r="H42" s="38" t="s">
        <v>108</v>
      </c>
      <c r="I42" s="38"/>
    </row>
    <row r="43" spans="1:9" ht="15.5" x14ac:dyDescent="0.35">
      <c r="A43" s="72"/>
      <c r="B43" s="85" t="s">
        <v>8</v>
      </c>
      <c r="C43" s="4">
        <v>-6468039</v>
      </c>
      <c r="D43" s="4">
        <v>-18324868.309999999</v>
      </c>
      <c r="E43" s="33">
        <v>-10896101.529999999</v>
      </c>
      <c r="F43" s="33">
        <v>-7433270.4000000004</v>
      </c>
      <c r="G43" s="4">
        <f t="shared" si="0"/>
        <v>7428766.7799999993</v>
      </c>
      <c r="H43" s="38"/>
      <c r="I43" s="38"/>
    </row>
    <row r="44" spans="1:9" ht="15.5" x14ac:dyDescent="0.35">
      <c r="A44" s="72" t="s">
        <v>85</v>
      </c>
      <c r="B44" s="84"/>
      <c r="C44" s="4">
        <v>-56141765</v>
      </c>
      <c r="D44" s="4">
        <v>-61950679.32</v>
      </c>
      <c r="E44" s="33">
        <v>-55254887.289999999</v>
      </c>
      <c r="F44" s="33">
        <v>-49457526.420000002</v>
      </c>
      <c r="G44" s="4">
        <f t="shared" si="0"/>
        <v>6695792.0300000012</v>
      </c>
      <c r="H44" s="38" t="s">
        <v>109</v>
      </c>
      <c r="I44" s="38"/>
    </row>
    <row r="45" spans="1:9" ht="15.5" x14ac:dyDescent="0.35">
      <c r="A45" s="72"/>
      <c r="B45" s="85" t="s">
        <v>8</v>
      </c>
      <c r="C45" s="4">
        <v>-43132464</v>
      </c>
      <c r="D45" s="4">
        <v>-49098290.090000004</v>
      </c>
      <c r="E45" s="33">
        <v>-43811434.579999998</v>
      </c>
      <c r="F45" s="33">
        <v>-39892159.719999999</v>
      </c>
      <c r="G45" s="4">
        <f t="shared" si="0"/>
        <v>5286855.5100000054</v>
      </c>
      <c r="H45" s="38"/>
      <c r="I45" s="38"/>
    </row>
    <row r="46" spans="1:9" ht="15.5" x14ac:dyDescent="0.35">
      <c r="A46" s="72" t="s">
        <v>86</v>
      </c>
      <c r="B46" s="84"/>
      <c r="C46" s="4">
        <v>-9631371</v>
      </c>
      <c r="D46" s="4">
        <v>-11053536.48</v>
      </c>
      <c r="E46" s="33">
        <v>-10655983.51</v>
      </c>
      <c r="F46" s="33">
        <v>-9673855.1899999995</v>
      </c>
      <c r="G46" s="4">
        <f t="shared" si="0"/>
        <v>397552.97000000067</v>
      </c>
      <c r="H46" s="38" t="s">
        <v>110</v>
      </c>
      <c r="I46" s="38"/>
    </row>
    <row r="47" spans="1:9" ht="15.5" x14ac:dyDescent="0.35">
      <c r="A47" s="72"/>
      <c r="B47" s="85" t="s">
        <v>8</v>
      </c>
      <c r="C47" s="4">
        <v>-9474824</v>
      </c>
      <c r="D47" s="4">
        <v>-10784741.42</v>
      </c>
      <c r="E47" s="33">
        <v>-10397037.130000001</v>
      </c>
      <c r="F47" s="33">
        <v>-9413922.1400000006</v>
      </c>
      <c r="G47" s="4">
        <f t="shared" si="0"/>
        <v>387704.28999999911</v>
      </c>
      <c r="H47" s="38"/>
      <c r="I47" s="38"/>
    </row>
    <row r="48" spans="1:9" ht="15.5" x14ac:dyDescent="0.35">
      <c r="A48" s="72" t="s">
        <v>87</v>
      </c>
      <c r="B48" s="84"/>
      <c r="C48" s="4">
        <v>-13840563</v>
      </c>
      <c r="D48" s="4">
        <v>-15759369.689999999</v>
      </c>
      <c r="E48" s="33">
        <v>-11853693.199999999</v>
      </c>
      <c r="F48" s="33">
        <v>-7170847.0099999998</v>
      </c>
      <c r="G48" s="4">
        <f t="shared" si="0"/>
        <v>3905676.49</v>
      </c>
      <c r="H48" s="38" t="s">
        <v>111</v>
      </c>
      <c r="I48" s="38"/>
    </row>
    <row r="49" spans="1:9" ht="15.5" x14ac:dyDescent="0.35">
      <c r="A49" s="72"/>
      <c r="B49" s="85" t="s">
        <v>8</v>
      </c>
      <c r="C49" s="4">
        <v>-10493660</v>
      </c>
      <c r="D49" s="4">
        <v>-11965954.15</v>
      </c>
      <c r="E49" s="33">
        <v>-8519549.0500000007</v>
      </c>
      <c r="F49" s="33">
        <v>-5674573.4199999999</v>
      </c>
      <c r="G49" s="4">
        <f t="shared" si="0"/>
        <v>3446405.0999999996</v>
      </c>
      <c r="H49" s="38"/>
      <c r="I49" s="38"/>
    </row>
    <row r="50" spans="1:9" ht="15.5" x14ac:dyDescent="0.35">
      <c r="A50" s="72" t="s">
        <v>88</v>
      </c>
      <c r="B50" s="84"/>
      <c r="C50" s="4">
        <v>-20360314</v>
      </c>
      <c r="D50" s="4">
        <v>-24229571.370000001</v>
      </c>
      <c r="E50" s="33">
        <v>-19773700.719999999</v>
      </c>
      <c r="F50" s="33">
        <v>-19593422.780000001</v>
      </c>
      <c r="G50" s="4">
        <f t="shared" si="0"/>
        <v>4455870.6500000022</v>
      </c>
      <c r="H50" s="38" t="s">
        <v>112</v>
      </c>
      <c r="I50" s="38"/>
    </row>
    <row r="51" spans="1:9" ht="15.5" x14ac:dyDescent="0.35">
      <c r="A51" s="72"/>
      <c r="B51" s="85" t="s">
        <v>8</v>
      </c>
      <c r="C51" s="4">
        <v>-12212980</v>
      </c>
      <c r="D51" s="4">
        <v>-15686848.109999999</v>
      </c>
      <c r="E51" s="33">
        <v>-12206963.880000001</v>
      </c>
      <c r="F51" s="33">
        <v>-12150289.699999999</v>
      </c>
      <c r="G51" s="4">
        <f t="shared" si="0"/>
        <v>3479884.2299999986</v>
      </c>
      <c r="H51" s="38"/>
      <c r="I51" s="38"/>
    </row>
    <row r="52" spans="1:9" ht="15.5" x14ac:dyDescent="0.35">
      <c r="A52" s="72" t="s">
        <v>89</v>
      </c>
      <c r="B52" s="84"/>
      <c r="C52" s="4">
        <v>-6642012</v>
      </c>
      <c r="D52" s="4">
        <v>-9252822.4700000007</v>
      </c>
      <c r="E52" s="33">
        <v>-8712455.3900000006</v>
      </c>
      <c r="F52" s="33">
        <v>-6828057.9800000004</v>
      </c>
      <c r="G52" s="4">
        <f t="shared" si="0"/>
        <v>540367.08000000007</v>
      </c>
      <c r="H52" s="38" t="s">
        <v>113</v>
      </c>
      <c r="I52" s="38"/>
    </row>
    <row r="53" spans="1:9" ht="15.5" x14ac:dyDescent="0.35">
      <c r="A53" s="72"/>
      <c r="B53" s="85" t="s">
        <v>8</v>
      </c>
      <c r="C53" s="4">
        <v>-6385084</v>
      </c>
      <c r="D53" s="4">
        <v>-8004496.6500000004</v>
      </c>
      <c r="E53" s="33">
        <v>-7730840.1299999999</v>
      </c>
      <c r="F53" s="33">
        <v>-5925328.8799999999</v>
      </c>
      <c r="G53" s="4">
        <f t="shared" si="0"/>
        <v>273656.52000000048</v>
      </c>
      <c r="H53" s="38"/>
      <c r="I53" s="38"/>
    </row>
    <row r="54" spans="1:9" ht="15.5" x14ac:dyDescent="0.35">
      <c r="A54" s="72" t="s">
        <v>90</v>
      </c>
      <c r="B54" s="84"/>
      <c r="C54" s="4">
        <v>-19085146</v>
      </c>
      <c r="D54" s="4">
        <v>-21980893.780000001</v>
      </c>
      <c r="E54" s="33">
        <v>-18116484.93</v>
      </c>
      <c r="F54" s="33">
        <v>-16102319.33</v>
      </c>
      <c r="G54" s="4">
        <f t="shared" si="0"/>
        <v>3864408.8500000015</v>
      </c>
      <c r="H54" s="38" t="s">
        <v>114</v>
      </c>
      <c r="I54" s="38"/>
    </row>
    <row r="55" spans="1:9" ht="15.5" x14ac:dyDescent="0.35">
      <c r="A55" s="72"/>
      <c r="B55" s="85" t="s">
        <v>8</v>
      </c>
      <c r="C55" s="4">
        <v>-16544522</v>
      </c>
      <c r="D55" s="4">
        <v>-16560240</v>
      </c>
      <c r="E55" s="33">
        <v>-14916887.289999999</v>
      </c>
      <c r="F55" s="33">
        <v>-10930392.98</v>
      </c>
      <c r="G55" s="4">
        <f t="shared" si="0"/>
        <v>1643352.7100000009</v>
      </c>
      <c r="H55" s="38"/>
      <c r="I55" s="38"/>
    </row>
    <row r="56" spans="1:9" ht="15.5" x14ac:dyDescent="0.35">
      <c r="A56" s="72" t="s">
        <v>91</v>
      </c>
      <c r="B56" s="86"/>
      <c r="C56" s="73">
        <v>-2241409</v>
      </c>
      <c r="D56" s="4">
        <v>-3895442.84</v>
      </c>
      <c r="E56" s="57">
        <v>-2746624.1</v>
      </c>
      <c r="F56" s="57">
        <v>-1804481.1</v>
      </c>
      <c r="G56" s="4">
        <f t="shared" si="0"/>
        <v>1148818.7399999998</v>
      </c>
      <c r="H56" s="38" t="s">
        <v>116</v>
      </c>
      <c r="I56" s="56"/>
    </row>
    <row r="57" spans="1:9" ht="15.5" x14ac:dyDescent="0.35">
      <c r="A57" s="72"/>
      <c r="B57" s="85" t="s">
        <v>8</v>
      </c>
      <c r="C57" s="73">
        <v>-2229032</v>
      </c>
      <c r="D57" s="4">
        <v>-2738704.19</v>
      </c>
      <c r="E57" s="57">
        <v>-2348442.8199999998</v>
      </c>
      <c r="F57" s="57">
        <v>-1456958.05</v>
      </c>
      <c r="G57" s="4">
        <f t="shared" si="0"/>
        <v>390261.37000000011</v>
      </c>
      <c r="H57" s="56"/>
      <c r="I57" s="56"/>
    </row>
    <row r="58" spans="1:9" ht="15.5" x14ac:dyDescent="0.35">
      <c r="A58" s="72" t="s">
        <v>92</v>
      </c>
      <c r="B58" s="84"/>
      <c r="C58" s="4">
        <v>-1753960</v>
      </c>
      <c r="D58" s="4">
        <v>-2654416.34</v>
      </c>
      <c r="E58" s="33">
        <v>-2362677.0099999998</v>
      </c>
      <c r="F58" s="33">
        <v>-1807009.31</v>
      </c>
      <c r="G58" s="4">
        <f t="shared" si="0"/>
        <v>291739.33000000007</v>
      </c>
      <c r="H58" s="38" t="s">
        <v>115</v>
      </c>
      <c r="I58" s="38"/>
    </row>
    <row r="59" spans="1:9" ht="15.5" x14ac:dyDescent="0.35">
      <c r="A59" s="72"/>
      <c r="B59" s="85" t="s">
        <v>8</v>
      </c>
      <c r="C59" s="4">
        <v>-1334183</v>
      </c>
      <c r="D59" s="4">
        <v>-2285286.34</v>
      </c>
      <c r="E59" s="33">
        <v>-1848810.54</v>
      </c>
      <c r="F59" s="33">
        <v>-1413325.27</v>
      </c>
      <c r="G59" s="4">
        <f t="shared" si="0"/>
        <v>436475.79999999981</v>
      </c>
      <c r="H59" s="38"/>
      <c r="I59" s="38"/>
    </row>
    <row r="60" spans="1:9" s="30" customFormat="1" ht="15.5" x14ac:dyDescent="0.35">
      <c r="A60" s="87" t="s">
        <v>72</v>
      </c>
      <c r="B60" s="87"/>
      <c r="C60" s="7">
        <v>-22411135</v>
      </c>
      <c r="D60" s="7">
        <f>+D62+D68+D74</f>
        <v>-19876419.870000001</v>
      </c>
      <c r="E60" s="7">
        <v>-17065480.539999999</v>
      </c>
      <c r="F60" s="7">
        <v>-15538197.120000001</v>
      </c>
      <c r="G60" s="32">
        <f>+E60-D60</f>
        <v>2810939.3300000019</v>
      </c>
      <c r="H60" s="40"/>
      <c r="I60" s="40"/>
    </row>
    <row r="61" spans="1:9" ht="15.5" x14ac:dyDescent="0.35">
      <c r="A61" s="88"/>
      <c r="B61" s="85" t="s">
        <v>8</v>
      </c>
      <c r="C61" s="5">
        <v>-20507867</v>
      </c>
      <c r="D61" s="5">
        <f>+D63+D69+D75</f>
        <v>-17750892.949999999</v>
      </c>
      <c r="E61" s="5">
        <v>-16159430.83</v>
      </c>
      <c r="F61" s="5">
        <v>-14617002.49</v>
      </c>
      <c r="G61" s="4">
        <f t="shared" si="0"/>
        <v>1591462.1199999992</v>
      </c>
      <c r="H61" s="38"/>
      <c r="I61" s="38"/>
    </row>
    <row r="62" spans="1:9" s="30" customFormat="1" ht="15.5" x14ac:dyDescent="0.35">
      <c r="A62" s="87" t="s">
        <v>93</v>
      </c>
      <c r="B62" s="89"/>
      <c r="C62" s="7">
        <v>-9786508</v>
      </c>
      <c r="D62" s="7">
        <f>+D64+D66</f>
        <v>-5634137.7700000005</v>
      </c>
      <c r="E62" s="7">
        <v>-5057169.88</v>
      </c>
      <c r="F62" s="7">
        <v>-4824216.28</v>
      </c>
      <c r="G62" s="32">
        <f t="shared" si="0"/>
        <v>576967.8900000006</v>
      </c>
      <c r="H62" s="40"/>
      <c r="I62" s="40"/>
    </row>
    <row r="63" spans="1:9" s="30" customFormat="1" ht="15.5" x14ac:dyDescent="0.35">
      <c r="A63" s="87"/>
      <c r="B63" s="85" t="s">
        <v>8</v>
      </c>
      <c r="C63" s="5">
        <v>-9197636</v>
      </c>
      <c r="D63" s="5">
        <f>+D65+D67</f>
        <v>-5584496.2000000002</v>
      </c>
      <c r="E63" s="5">
        <v>-5012847.21</v>
      </c>
      <c r="F63" s="5">
        <v>-4747665.41</v>
      </c>
      <c r="G63" s="4">
        <f t="shared" si="0"/>
        <v>571648.99000000022</v>
      </c>
      <c r="H63" s="40"/>
      <c r="I63" s="40"/>
    </row>
    <row r="64" spans="1:9" ht="15.5" x14ac:dyDescent="0.35">
      <c r="A64" s="72" t="s">
        <v>145</v>
      </c>
      <c r="B64" s="85"/>
      <c r="C64" s="5">
        <v>-8794016</v>
      </c>
      <c r="D64" s="4">
        <v>-4549858.16</v>
      </c>
      <c r="E64" s="5">
        <v>-3977121.28</v>
      </c>
      <c r="F64" s="5">
        <v>-2754241.89</v>
      </c>
      <c r="G64" s="4">
        <f t="shared" si="0"/>
        <v>572736.88000000035</v>
      </c>
      <c r="H64" s="34" t="s">
        <v>117</v>
      </c>
    </row>
    <row r="65" spans="1:9" ht="15.5" x14ac:dyDescent="0.35">
      <c r="A65" s="88"/>
      <c r="B65" s="85" t="s">
        <v>8</v>
      </c>
      <c r="C65" s="5">
        <v>-8207230</v>
      </c>
      <c r="D65" s="4">
        <v>-4503116.49</v>
      </c>
      <c r="E65" s="5">
        <v>-3935489.27</v>
      </c>
      <c r="F65" s="5">
        <v>-2683949.39</v>
      </c>
      <c r="G65" s="4">
        <f t="shared" si="0"/>
        <v>567627.2200000002</v>
      </c>
    </row>
    <row r="66" spans="1:9" ht="15.5" x14ac:dyDescent="0.35">
      <c r="A66" s="88" t="s">
        <v>147</v>
      </c>
      <c r="B66" s="85"/>
      <c r="C66" s="5">
        <v>-992492</v>
      </c>
      <c r="D66" s="4">
        <v>-1084279.6100000001</v>
      </c>
      <c r="E66" s="5">
        <v>-1080048.6000000001</v>
      </c>
      <c r="F66" s="5">
        <v>-2069974.3900000001</v>
      </c>
      <c r="G66" s="4">
        <f t="shared" si="0"/>
        <v>4231.0100000000093</v>
      </c>
      <c r="H66" s="34" t="s">
        <v>118</v>
      </c>
    </row>
    <row r="67" spans="1:9" ht="15.5" x14ac:dyDescent="0.35">
      <c r="A67" s="88"/>
      <c r="B67" s="85" t="s">
        <v>8</v>
      </c>
      <c r="C67" s="5">
        <v>-990406</v>
      </c>
      <c r="D67" s="4">
        <v>-1081379.71</v>
      </c>
      <c r="E67" s="5">
        <v>-1077357.94</v>
      </c>
      <c r="F67" s="5">
        <v>-2063716.02</v>
      </c>
      <c r="G67" s="4">
        <f t="shared" si="0"/>
        <v>4021.7700000000186</v>
      </c>
    </row>
    <row r="68" spans="1:9" s="30" customFormat="1" ht="15.5" x14ac:dyDescent="0.35">
      <c r="A68" s="87" t="s">
        <v>94</v>
      </c>
      <c r="B68" s="89"/>
      <c r="C68" s="7">
        <v>-7385427</v>
      </c>
      <c r="D68" s="7">
        <f>+D70+D72</f>
        <v>-9003082.1000000015</v>
      </c>
      <c r="E68" s="7">
        <v>-6769110.6600000001</v>
      </c>
      <c r="F68" s="7">
        <v>-5473398.8399999999</v>
      </c>
      <c r="G68" s="32">
        <f t="shared" si="0"/>
        <v>2233971.4400000013</v>
      </c>
      <c r="H68" s="40"/>
      <c r="I68" s="40"/>
    </row>
    <row r="69" spans="1:9" s="30" customFormat="1" ht="15.5" x14ac:dyDescent="0.35">
      <c r="A69" s="87"/>
      <c r="B69" s="85" t="s">
        <v>8</v>
      </c>
      <c r="C69" s="5">
        <v>-6071031</v>
      </c>
      <c r="D69" s="5">
        <f>+D71+D73</f>
        <v>-6927196.75</v>
      </c>
      <c r="E69" s="5">
        <v>-5907383.6200000001</v>
      </c>
      <c r="F69" s="5">
        <v>-4628755.08</v>
      </c>
      <c r="G69" s="4">
        <f t="shared" si="0"/>
        <v>1019813.1299999999</v>
      </c>
      <c r="H69" s="40"/>
      <c r="I69" s="40"/>
    </row>
    <row r="70" spans="1:9" ht="15.5" x14ac:dyDescent="0.35">
      <c r="A70" s="88" t="s">
        <v>129</v>
      </c>
      <c r="B70" s="85"/>
      <c r="C70" s="5">
        <v>-3900021</v>
      </c>
      <c r="D70" s="4">
        <v>-4852633.9800000004</v>
      </c>
      <c r="E70" s="5">
        <v>-3739820.63</v>
      </c>
      <c r="F70" s="5">
        <v>-3020013.22</v>
      </c>
      <c r="G70" s="4">
        <f t="shared" si="0"/>
        <v>1112813.3500000006</v>
      </c>
      <c r="H70" s="34" t="s">
        <v>119</v>
      </c>
    </row>
    <row r="71" spans="1:9" ht="15.5" x14ac:dyDescent="0.35">
      <c r="A71" s="88"/>
      <c r="B71" s="85" t="s">
        <v>8</v>
      </c>
      <c r="C71" s="5">
        <v>-3311065</v>
      </c>
      <c r="D71" s="4">
        <v>-3873941.63</v>
      </c>
      <c r="E71" s="5">
        <v>-3360882.75</v>
      </c>
      <c r="F71" s="5">
        <v>-2604474.9700000002</v>
      </c>
      <c r="G71" s="4">
        <f t="shared" si="0"/>
        <v>513058.87999999989</v>
      </c>
    </row>
    <row r="72" spans="1:9" ht="15.5" x14ac:dyDescent="0.35">
      <c r="A72" s="88" t="s">
        <v>130</v>
      </c>
      <c r="B72" s="85"/>
      <c r="C72" s="5">
        <v>-3485406</v>
      </c>
      <c r="D72" s="4">
        <v>-4150448.12</v>
      </c>
      <c r="E72" s="5">
        <v>-3029290.03</v>
      </c>
      <c r="F72" s="5">
        <v>-2453385.62</v>
      </c>
      <c r="G72" s="4">
        <f t="shared" si="0"/>
        <v>1121158.0900000003</v>
      </c>
      <c r="H72" s="34" t="s">
        <v>120</v>
      </c>
    </row>
    <row r="73" spans="1:9" ht="15.5" x14ac:dyDescent="0.35">
      <c r="A73" s="88"/>
      <c r="B73" s="85" t="s">
        <v>8</v>
      </c>
      <c r="C73" s="5">
        <v>-2759966</v>
      </c>
      <c r="D73" s="4">
        <v>-3053255.12</v>
      </c>
      <c r="E73" s="5">
        <v>-2546500.87</v>
      </c>
      <c r="F73" s="5">
        <v>-2024280.11</v>
      </c>
      <c r="G73" s="4">
        <f t="shared" si="0"/>
        <v>506754.25</v>
      </c>
    </row>
    <row r="74" spans="1:9" s="30" customFormat="1" ht="15.5" x14ac:dyDescent="0.35">
      <c r="A74" s="87" t="s">
        <v>148</v>
      </c>
      <c r="B74" s="89"/>
      <c r="C74" s="7">
        <v>-5239200</v>
      </c>
      <c r="D74" s="7">
        <v>-5239200</v>
      </c>
      <c r="E74" s="7">
        <v>-5239200</v>
      </c>
      <c r="F74" s="7">
        <v>-5240582</v>
      </c>
      <c r="G74" s="32">
        <f t="shared" si="0"/>
        <v>0</v>
      </c>
      <c r="H74" s="40"/>
      <c r="I74" s="40"/>
    </row>
    <row r="75" spans="1:9" s="30" customFormat="1" ht="15.5" x14ac:dyDescent="0.35">
      <c r="A75" s="87"/>
      <c r="B75" s="85" t="s">
        <v>8</v>
      </c>
      <c r="C75" s="5">
        <v>-5239200</v>
      </c>
      <c r="D75" s="5">
        <v>-5239200</v>
      </c>
      <c r="E75" s="5">
        <v>-5239200</v>
      </c>
      <c r="F75" s="5">
        <v>-5240582</v>
      </c>
      <c r="G75" s="4">
        <f t="shared" si="0"/>
        <v>0</v>
      </c>
      <c r="H75" s="40"/>
      <c r="I75" s="40"/>
    </row>
    <row r="76" spans="1:9" ht="15.5" x14ac:dyDescent="0.35">
      <c r="A76" s="88" t="s">
        <v>95</v>
      </c>
      <c r="B76" s="85"/>
      <c r="C76" s="5">
        <v>-5239200</v>
      </c>
      <c r="D76" s="4">
        <v>-5239200</v>
      </c>
      <c r="E76" s="5">
        <v>-5239200</v>
      </c>
      <c r="F76" s="5">
        <v>-5240582</v>
      </c>
      <c r="G76" s="4">
        <f t="shared" si="0"/>
        <v>0</v>
      </c>
      <c r="H76" s="34" t="s">
        <v>121</v>
      </c>
    </row>
    <row r="77" spans="1:9" ht="15.5" x14ac:dyDescent="0.35">
      <c r="A77" s="88"/>
      <c r="B77" s="85" t="s">
        <v>8</v>
      </c>
      <c r="C77" s="5">
        <v>-5239200</v>
      </c>
      <c r="D77" s="4">
        <v>-5239200</v>
      </c>
      <c r="E77" s="5">
        <v>-5239200</v>
      </c>
      <c r="F77" s="5">
        <v>-5240582</v>
      </c>
      <c r="G77" s="4">
        <f t="shared" si="0"/>
        <v>0</v>
      </c>
    </row>
    <row r="78" spans="1:9" s="30" customFormat="1" ht="15.5" x14ac:dyDescent="0.35">
      <c r="A78" s="87" t="s">
        <v>57</v>
      </c>
      <c r="B78" s="89"/>
      <c r="C78" s="7">
        <v>-22328723</v>
      </c>
      <c r="D78" s="7">
        <v>-22896320.59</v>
      </c>
      <c r="E78" s="7">
        <v>-20896841.890000001</v>
      </c>
      <c r="F78" s="7">
        <v>-20909132.829999998</v>
      </c>
      <c r="G78" s="7">
        <v>1999478.6999999993</v>
      </c>
      <c r="H78" s="40"/>
      <c r="I78" s="40"/>
    </row>
    <row r="79" spans="1:9" s="30" customFormat="1" ht="15.5" x14ac:dyDescent="0.35">
      <c r="A79" s="90" t="s">
        <v>11</v>
      </c>
      <c r="B79" s="89"/>
      <c r="C79" s="7">
        <v>-40496097</v>
      </c>
      <c r="D79" s="7">
        <f>+D81+D83+D85</f>
        <v>-74859624.099999994</v>
      </c>
      <c r="E79" s="7">
        <v>-55161644.369999997</v>
      </c>
      <c r="F79" s="7">
        <v>-44846733.090000004</v>
      </c>
      <c r="G79" s="32">
        <f t="shared" ref="G79:G85" si="1">+E79-D79</f>
        <v>19697979.729999997</v>
      </c>
      <c r="H79" s="40"/>
      <c r="I79" s="40"/>
    </row>
    <row r="80" spans="1:9" ht="15.5" x14ac:dyDescent="0.35">
      <c r="A80" s="85"/>
      <c r="B80" s="85" t="s">
        <v>8</v>
      </c>
      <c r="C80" s="5">
        <v>-27825885</v>
      </c>
      <c r="D80" s="5">
        <f>+D82+D84</f>
        <v>-52825290.769999996</v>
      </c>
      <c r="E80" s="5">
        <v>-38501267.369999997</v>
      </c>
      <c r="F80" s="5">
        <v>-29250435.41</v>
      </c>
      <c r="G80" s="4">
        <f t="shared" si="1"/>
        <v>14324023.399999999</v>
      </c>
      <c r="H80" s="38"/>
      <c r="I80" s="38"/>
    </row>
    <row r="81" spans="1:9" ht="15.5" x14ac:dyDescent="0.35">
      <c r="A81" s="85" t="s">
        <v>125</v>
      </c>
      <c r="B81" s="85"/>
      <c r="C81" s="5">
        <v>-11098506</v>
      </c>
      <c r="D81" s="4">
        <f>-16368203.08+62799</f>
        <v>-16305404.08</v>
      </c>
      <c r="E81" s="5">
        <v>-9862407.5999999996</v>
      </c>
      <c r="F81" s="5">
        <v>-827807</v>
      </c>
      <c r="G81" s="4">
        <f t="shared" si="1"/>
        <v>6442996.4800000004</v>
      </c>
      <c r="H81" s="54" t="s">
        <v>131</v>
      </c>
      <c r="I81" s="38"/>
    </row>
    <row r="82" spans="1:9" ht="15.5" x14ac:dyDescent="0.35">
      <c r="A82" s="85"/>
      <c r="B82" s="85" t="s">
        <v>8</v>
      </c>
      <c r="C82" s="5">
        <v>-11098506</v>
      </c>
      <c r="D82" s="4">
        <v>-15673722.039999999</v>
      </c>
      <c r="E82" s="5">
        <v>-9260535.8300000001</v>
      </c>
      <c r="F82" s="5">
        <v>-848924.89</v>
      </c>
      <c r="G82" s="4">
        <f t="shared" si="1"/>
        <v>6413186.209999999</v>
      </c>
      <c r="H82" s="54"/>
      <c r="I82" s="38"/>
    </row>
    <row r="83" spans="1:9" ht="15.5" x14ac:dyDescent="0.35">
      <c r="A83" s="85" t="s">
        <v>71</v>
      </c>
      <c r="B83" s="85"/>
      <c r="C83" s="5">
        <v>-21445709</v>
      </c>
      <c r="D83" s="4">
        <f>-49730065.84-62799</f>
        <v>-49792864.840000004</v>
      </c>
      <c r="E83" s="5">
        <v>-36175486.590000004</v>
      </c>
      <c r="F83" s="5">
        <v>-36364211.32</v>
      </c>
      <c r="G83" s="4">
        <f t="shared" si="1"/>
        <v>13617378.25</v>
      </c>
      <c r="H83" s="38"/>
      <c r="I83" s="38"/>
    </row>
    <row r="84" spans="1:9" ht="15.5" x14ac:dyDescent="0.35">
      <c r="A84" s="48"/>
      <c r="B84" s="48" t="s">
        <v>8</v>
      </c>
      <c r="C84" s="5">
        <v>-16727379</v>
      </c>
      <c r="D84" s="4">
        <v>-37151568.729999997</v>
      </c>
      <c r="E84" s="5">
        <v>-29240731.539999999</v>
      </c>
      <c r="F84" s="5">
        <v>-28401510.52</v>
      </c>
      <c r="G84" s="4">
        <f t="shared" si="1"/>
        <v>7910837.1899999976</v>
      </c>
      <c r="H84" s="38"/>
      <c r="I84" s="38"/>
    </row>
    <row r="85" spans="1:9" ht="15.5" x14ac:dyDescent="0.35">
      <c r="A85" s="46" t="s">
        <v>57</v>
      </c>
      <c r="B85" s="48"/>
      <c r="C85" s="5">
        <v>-7951882</v>
      </c>
      <c r="D85" s="4">
        <v>-8761355.1799999997</v>
      </c>
      <c r="E85" s="5">
        <v>-9123750.1799999997</v>
      </c>
      <c r="F85" s="5">
        <v>-7654714.7699999996</v>
      </c>
      <c r="G85" s="4">
        <f t="shared" si="1"/>
        <v>-362395</v>
      </c>
    </row>
    <row r="86" spans="1:9" ht="15.5" x14ac:dyDescent="0.35">
      <c r="A86" s="50" t="s">
        <v>12</v>
      </c>
      <c r="B86" s="50"/>
      <c r="C86" s="32"/>
      <c r="D86" s="32"/>
      <c r="E86" s="32">
        <v>-163149678.67000002</v>
      </c>
      <c r="F86" s="32">
        <v>-84643726.549999997</v>
      </c>
      <c r="G86" s="32"/>
    </row>
    <row r="87" spans="1:9" ht="15.5" x14ac:dyDescent="0.35">
      <c r="A87" s="8"/>
      <c r="B87" s="48" t="s">
        <v>16</v>
      </c>
      <c r="C87" s="4"/>
      <c r="D87" s="4"/>
      <c r="E87" s="4">
        <v>571591.14</v>
      </c>
      <c r="F87" s="4">
        <v>5532315.6799999997</v>
      </c>
      <c r="G87" s="3"/>
    </row>
    <row r="88" spans="1:9" ht="15.5" x14ac:dyDescent="0.35">
      <c r="A88" s="8"/>
      <c r="B88" s="48" t="s">
        <v>18</v>
      </c>
      <c r="C88" s="4"/>
      <c r="D88" s="4"/>
      <c r="E88" s="4">
        <v>604291.83999999997</v>
      </c>
      <c r="F88" s="4">
        <v>444023.36</v>
      </c>
      <c r="G88" s="3"/>
    </row>
    <row r="89" spans="1:9" ht="15.5" x14ac:dyDescent="0.35">
      <c r="A89" s="8"/>
      <c r="B89" s="48" t="s">
        <v>60</v>
      </c>
      <c r="C89" s="4"/>
      <c r="D89" s="4"/>
      <c r="E89" s="4">
        <v>577518.05000000005</v>
      </c>
      <c r="F89" s="4">
        <v>10740930.550000001</v>
      </c>
      <c r="G89" s="3"/>
    </row>
    <row r="90" spans="1:9" ht="15.5" x14ac:dyDescent="0.35">
      <c r="A90" s="8"/>
      <c r="B90" s="48" t="s">
        <v>19</v>
      </c>
      <c r="C90" s="4"/>
      <c r="D90" s="4"/>
      <c r="E90" s="4">
        <v>-685451.09000000008</v>
      </c>
      <c r="F90" s="4">
        <v>-11012390.25</v>
      </c>
      <c r="G90" s="3"/>
    </row>
    <row r="91" spans="1:9" ht="15.5" x14ac:dyDescent="0.35">
      <c r="A91" s="8"/>
      <c r="B91" s="48" t="s">
        <v>124</v>
      </c>
      <c r="C91" s="4"/>
      <c r="D91" s="4"/>
      <c r="E91" s="4">
        <v>-24180</v>
      </c>
      <c r="F91" s="4">
        <v>-23820</v>
      </c>
      <c r="G91" s="3"/>
    </row>
    <row r="92" spans="1:9" ht="15.5" x14ac:dyDescent="0.35">
      <c r="A92" s="8"/>
      <c r="B92" s="48" t="s">
        <v>22</v>
      </c>
      <c r="C92" s="4"/>
      <c r="D92" s="4"/>
      <c r="E92" s="4">
        <v>1237848.49</v>
      </c>
      <c r="F92" s="4">
        <v>906322.26</v>
      </c>
      <c r="G92" s="3"/>
    </row>
    <row r="93" spans="1:9" ht="15.5" x14ac:dyDescent="0.35">
      <c r="A93" s="8"/>
      <c r="B93" s="48" t="s">
        <v>23</v>
      </c>
      <c r="C93" s="4"/>
      <c r="D93" s="4"/>
      <c r="E93" s="4">
        <v>-1237848.49</v>
      </c>
      <c r="F93" s="4">
        <v>-906322.26</v>
      </c>
      <c r="G93" s="3"/>
    </row>
    <row r="94" spans="1:9" ht="15.5" x14ac:dyDescent="0.35">
      <c r="A94" s="8"/>
      <c r="B94" s="48" t="s">
        <v>24</v>
      </c>
      <c r="C94" s="4"/>
      <c r="D94" s="4"/>
      <c r="E94" s="4">
        <v>217.6</v>
      </c>
      <c r="F94" s="4">
        <v>400</v>
      </c>
      <c r="G94" s="3"/>
    </row>
    <row r="95" spans="1:9" ht="15.5" x14ac:dyDescent="0.35">
      <c r="A95" s="8"/>
      <c r="B95" s="48" t="s">
        <v>25</v>
      </c>
      <c r="C95" s="4"/>
      <c r="D95" s="4"/>
      <c r="E95" s="4">
        <v>-217.6</v>
      </c>
      <c r="F95" s="4">
        <v>-400</v>
      </c>
      <c r="G95" s="3"/>
    </row>
    <row r="96" spans="1:9" ht="15.5" x14ac:dyDescent="0.35">
      <c r="A96" s="8"/>
      <c r="B96" s="48" t="s">
        <v>26</v>
      </c>
      <c r="C96" s="4"/>
      <c r="D96" s="33"/>
      <c r="E96" s="33">
        <v>-571787.69000000006</v>
      </c>
      <c r="F96" s="33">
        <v>-270776.09000000003</v>
      </c>
      <c r="G96" s="3"/>
    </row>
    <row r="97" spans="1:7" ht="15.5" x14ac:dyDescent="0.35">
      <c r="A97" s="8"/>
      <c r="B97" s="51" t="s">
        <v>123</v>
      </c>
      <c r="C97" s="4"/>
      <c r="D97" s="33"/>
      <c r="E97" s="33">
        <v>-1519861.49</v>
      </c>
      <c r="F97" s="33">
        <v>-1185022.71</v>
      </c>
      <c r="G97" s="3"/>
    </row>
    <row r="98" spans="1:7" ht="15.5" x14ac:dyDescent="0.35">
      <c r="A98" s="8"/>
      <c r="B98" s="51" t="s">
        <v>122</v>
      </c>
      <c r="C98" s="4"/>
      <c r="D98" s="33"/>
      <c r="E98" s="33">
        <v>1519861.49</v>
      </c>
      <c r="F98" s="33">
        <v>1185022.71</v>
      </c>
      <c r="G98" s="3"/>
    </row>
    <row r="99" spans="1:7" ht="15.5" x14ac:dyDescent="0.35">
      <c r="A99" s="8"/>
      <c r="B99" s="48" t="s">
        <v>27</v>
      </c>
      <c r="C99" s="4"/>
      <c r="D99" s="33"/>
      <c r="E99" s="33">
        <v>374590.56</v>
      </c>
      <c r="F99" s="33">
        <v>310922.2</v>
      </c>
      <c r="G99" s="3"/>
    </row>
    <row r="100" spans="1:7" ht="15.5" x14ac:dyDescent="0.35">
      <c r="A100" s="8"/>
      <c r="B100" s="48" t="s">
        <v>14</v>
      </c>
      <c r="C100" s="4"/>
      <c r="D100" s="33"/>
      <c r="E100" s="33">
        <v>-118957117.48</v>
      </c>
      <c r="F100" s="33">
        <v>-57120083</v>
      </c>
      <c r="G100" s="3"/>
    </row>
    <row r="101" spans="1:7" ht="15.5" x14ac:dyDescent="0.35">
      <c r="A101" s="8"/>
      <c r="B101" s="51" t="s">
        <v>13</v>
      </c>
      <c r="C101" s="4"/>
      <c r="D101" s="33"/>
      <c r="E101" s="33">
        <v>-44966840</v>
      </c>
      <c r="F101" s="33">
        <v>-33178831</v>
      </c>
      <c r="G101" s="3"/>
    </row>
    <row r="102" spans="1:7" ht="15.5" x14ac:dyDescent="0.35">
      <c r="A102" s="8"/>
      <c r="B102" s="51" t="s">
        <v>17</v>
      </c>
      <c r="C102" s="4"/>
      <c r="D102" s="33"/>
      <c r="E102" s="33">
        <v>-72294</v>
      </c>
      <c r="F102" s="33">
        <v>-66018</v>
      </c>
      <c r="G102" s="3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1F9403-50E9-43C6-AF9D-B37F0A9328D9}">
  <dimension ref="A1:O19"/>
  <sheetViews>
    <sheetView workbookViewId="0">
      <selection activeCell="C4" sqref="C4"/>
    </sheetView>
  </sheetViews>
  <sheetFormatPr defaultRowHeight="14.5" x14ac:dyDescent="0.35"/>
  <cols>
    <col min="1" max="1" width="20.90625" customWidth="1"/>
    <col min="2" max="2" width="39.08984375" customWidth="1"/>
    <col min="3" max="3" width="16.6328125" style="31" bestFit="1" customWidth="1"/>
    <col min="4" max="4" width="16.08984375" style="31" bestFit="1" customWidth="1"/>
    <col min="5" max="5" width="16.6328125" style="31" bestFit="1" customWidth="1"/>
    <col min="6" max="6" width="9.08984375" style="15"/>
    <col min="7" max="7" width="16" style="15" bestFit="1" customWidth="1"/>
    <col min="8" max="8" width="16.6328125" style="15" bestFit="1" customWidth="1"/>
    <col min="9" max="9" width="15.90625" style="15" bestFit="1" customWidth="1"/>
    <col min="11" max="11" width="13.36328125" bestFit="1" customWidth="1"/>
    <col min="13" max="13" width="14.36328125" bestFit="1" customWidth="1"/>
    <col min="14" max="14" width="10.6328125" bestFit="1" customWidth="1"/>
    <col min="15" max="15" width="13.36328125" customWidth="1"/>
  </cols>
  <sheetData>
    <row r="1" spans="1:15" x14ac:dyDescent="0.35">
      <c r="A1" s="9" t="s">
        <v>28</v>
      </c>
      <c r="B1" s="10"/>
      <c r="C1" s="35"/>
      <c r="D1" s="35"/>
      <c r="E1" s="35"/>
      <c r="F1" s="11"/>
      <c r="G1" s="12"/>
      <c r="H1" s="13"/>
      <c r="I1" s="14"/>
      <c r="J1" s="15"/>
    </row>
    <row r="2" spans="1:15" x14ac:dyDescent="0.35">
      <c r="A2" s="9" t="s">
        <v>29</v>
      </c>
      <c r="B2" s="10"/>
      <c r="C2" s="35"/>
      <c r="D2" s="35"/>
      <c r="E2" s="35"/>
      <c r="F2" s="11"/>
      <c r="G2" s="12"/>
      <c r="H2" s="13"/>
      <c r="I2" s="13"/>
      <c r="J2" s="15"/>
    </row>
    <row r="3" spans="1:15" x14ac:dyDescent="0.35">
      <c r="A3" s="9"/>
      <c r="B3" s="10"/>
      <c r="C3" s="36">
        <f>SUBTOTAL(9,C5:C19)</f>
        <v>-707878358.80999994</v>
      </c>
      <c r="D3" s="36">
        <f>SUBTOTAL(9,D5:D19)</f>
        <v>-707878358.81000018</v>
      </c>
      <c r="E3" s="36">
        <f>SUBTOTAL(9,E5:E19)</f>
        <v>2.3376196622848511E-7</v>
      </c>
      <c r="F3" s="11"/>
      <c r="G3" s="13">
        <f>SUBTOTAL(9,G5:G19)</f>
        <v>-580510099.46999991</v>
      </c>
      <c r="H3" s="13">
        <f>SUBTOTAL(9,H5:H19)</f>
        <v>-580510099.53999984</v>
      </c>
      <c r="I3" s="13">
        <f>SUBTOTAL(9,I5:I19)</f>
        <v>6.9999920669943094E-2</v>
      </c>
    </row>
    <row r="4" spans="1:15" ht="26" x14ac:dyDescent="0.35">
      <c r="A4" s="16"/>
      <c r="B4" s="16" t="s">
        <v>30</v>
      </c>
      <c r="C4" s="37" t="s">
        <v>142</v>
      </c>
      <c r="D4" s="37" t="s">
        <v>143</v>
      </c>
      <c r="E4" s="37" t="s">
        <v>144</v>
      </c>
      <c r="F4" s="39" t="s">
        <v>31</v>
      </c>
      <c r="G4" s="17" t="s">
        <v>64</v>
      </c>
      <c r="H4" s="17" t="s">
        <v>65</v>
      </c>
      <c r="I4" s="17" t="s">
        <v>66</v>
      </c>
      <c r="J4" s="16" t="s">
        <v>31</v>
      </c>
    </row>
    <row r="5" spans="1:15" x14ac:dyDescent="0.35">
      <c r="A5" t="s">
        <v>37</v>
      </c>
      <c r="B5" t="s">
        <v>5</v>
      </c>
      <c r="C5" s="31">
        <v>14353626.029999999</v>
      </c>
      <c r="D5" s="13">
        <v>14353626.029999999</v>
      </c>
      <c r="E5" s="36">
        <v>0</v>
      </c>
      <c r="G5" s="31">
        <v>16173458.99</v>
      </c>
      <c r="H5" s="13">
        <v>16173458.99</v>
      </c>
      <c r="I5" s="13">
        <v>0</v>
      </c>
      <c r="J5" s="15"/>
      <c r="M5" s="31"/>
      <c r="N5" s="15"/>
      <c r="O5" s="15"/>
    </row>
    <row r="6" spans="1:15" x14ac:dyDescent="0.35">
      <c r="A6" t="s">
        <v>37</v>
      </c>
      <c r="B6" t="s">
        <v>6</v>
      </c>
      <c r="C6" s="31">
        <v>4183360.55</v>
      </c>
      <c r="D6" s="13">
        <v>5342649.93</v>
      </c>
      <c r="E6" s="36">
        <v>-1159289.3799999999</v>
      </c>
      <c r="G6" s="31">
        <v>3864219.36</v>
      </c>
      <c r="H6" s="13">
        <v>4754527.8800000008</v>
      </c>
      <c r="I6" s="13">
        <v>-890308.52000000095</v>
      </c>
      <c r="J6" s="15"/>
      <c r="M6" s="31"/>
      <c r="N6" s="15"/>
      <c r="O6" s="15"/>
    </row>
    <row r="7" spans="1:15" x14ac:dyDescent="0.35">
      <c r="A7" t="s">
        <v>37</v>
      </c>
      <c r="B7" t="s">
        <v>4</v>
      </c>
      <c r="C7" s="31">
        <v>22002592.210000001</v>
      </c>
      <c r="D7" s="13">
        <v>22002592.210000001</v>
      </c>
      <c r="E7" s="36">
        <v>0</v>
      </c>
      <c r="G7" s="31">
        <v>34641163.420000002</v>
      </c>
      <c r="H7" s="13">
        <v>34641163.420000002</v>
      </c>
      <c r="I7" s="13">
        <v>0</v>
      </c>
      <c r="J7" s="15"/>
      <c r="M7" s="31"/>
      <c r="N7" s="15"/>
      <c r="O7" s="15"/>
    </row>
    <row r="8" spans="1:15" x14ac:dyDescent="0.35">
      <c r="A8" t="s">
        <v>37</v>
      </c>
      <c r="B8" t="s">
        <v>69</v>
      </c>
      <c r="C8" s="31">
        <v>14233.35</v>
      </c>
      <c r="D8" s="13">
        <v>14233.35</v>
      </c>
      <c r="E8" s="36">
        <v>0</v>
      </c>
      <c r="G8" s="31">
        <v>22968.54</v>
      </c>
      <c r="H8" s="13">
        <v>22968.54</v>
      </c>
      <c r="I8" s="13">
        <v>0</v>
      </c>
      <c r="J8" s="15"/>
      <c r="M8" s="31"/>
      <c r="N8" s="15"/>
      <c r="O8" s="15"/>
    </row>
    <row r="9" spans="1:15" x14ac:dyDescent="0.35">
      <c r="A9" t="s">
        <v>37</v>
      </c>
      <c r="B9" t="s">
        <v>7</v>
      </c>
      <c r="C9" s="31">
        <v>19899533.809999999</v>
      </c>
      <c r="D9" s="13">
        <v>19899533.809999999</v>
      </c>
      <c r="E9" s="36">
        <v>0</v>
      </c>
      <c r="G9" s="31">
        <v>20625512.260000002</v>
      </c>
      <c r="H9" s="13">
        <v>20625512.260000002</v>
      </c>
      <c r="I9" s="13">
        <v>0</v>
      </c>
      <c r="J9" s="15"/>
      <c r="M9" s="31"/>
      <c r="N9" s="15"/>
      <c r="O9" s="15"/>
    </row>
    <row r="10" spans="1:15" x14ac:dyDescent="0.35">
      <c r="A10" t="s">
        <v>37</v>
      </c>
      <c r="B10" t="s">
        <v>59</v>
      </c>
      <c r="C10" s="31">
        <v>1803517.0199999998</v>
      </c>
      <c r="D10" s="13">
        <v>1803517.0199999998</v>
      </c>
      <c r="E10" s="36">
        <v>0</v>
      </c>
      <c r="G10" s="31">
        <v>853402.46000000008</v>
      </c>
      <c r="H10" s="13">
        <v>853402.46000000008</v>
      </c>
      <c r="I10" s="13">
        <v>0</v>
      </c>
      <c r="J10" s="15"/>
      <c r="M10" s="31"/>
      <c r="N10" s="15"/>
      <c r="O10" s="15"/>
    </row>
    <row r="11" spans="1:15" x14ac:dyDescent="0.35">
      <c r="A11" t="s">
        <v>37</v>
      </c>
      <c r="B11" t="s">
        <v>34</v>
      </c>
      <c r="C11" s="31">
        <v>1159289.3799999999</v>
      </c>
      <c r="D11" s="13"/>
      <c r="E11" s="36">
        <v>1159289.3799999999</v>
      </c>
      <c r="G11" s="31">
        <v>890308.52</v>
      </c>
      <c r="H11" s="13"/>
      <c r="I11" s="13">
        <v>890308.52</v>
      </c>
      <c r="J11" s="15"/>
      <c r="M11" s="31"/>
      <c r="N11" s="15"/>
      <c r="O11" s="15"/>
    </row>
    <row r="12" spans="1:15" x14ac:dyDescent="0.35">
      <c r="A12" t="s">
        <v>37</v>
      </c>
      <c r="B12" t="s">
        <v>32</v>
      </c>
      <c r="C12" s="31">
        <v>0</v>
      </c>
      <c r="D12" s="13"/>
      <c r="E12" s="36">
        <v>0</v>
      </c>
      <c r="G12" s="31">
        <v>0</v>
      </c>
      <c r="H12" s="13"/>
      <c r="I12" s="13">
        <v>0</v>
      </c>
      <c r="M12" s="31"/>
      <c r="N12" s="15"/>
      <c r="O12" s="15"/>
    </row>
    <row r="13" spans="1:15" x14ac:dyDescent="0.35">
      <c r="A13" t="s">
        <v>37</v>
      </c>
      <c r="B13" t="s">
        <v>68</v>
      </c>
      <c r="C13" s="31">
        <v>-647517740.03000009</v>
      </c>
      <c r="D13" s="13">
        <v>-648677029.41000032</v>
      </c>
      <c r="E13" s="36">
        <v>1159289.3800002337</v>
      </c>
      <c r="G13" s="31">
        <v>-556505086.87</v>
      </c>
      <c r="H13" s="13">
        <v>-557395395.45999992</v>
      </c>
      <c r="I13" s="13">
        <v>890308.58999991417</v>
      </c>
      <c r="M13" s="31"/>
      <c r="N13" s="15"/>
      <c r="O13" s="15"/>
    </row>
    <row r="14" spans="1:15" x14ac:dyDescent="0.35">
      <c r="A14" t="s">
        <v>37</v>
      </c>
      <c r="B14" t="s">
        <v>35</v>
      </c>
      <c r="C14" s="31">
        <v>-1159289.3799999999</v>
      </c>
      <c r="D14" s="13"/>
      <c r="E14" s="36">
        <v>-1159289.3799999999</v>
      </c>
      <c r="G14" s="31">
        <v>-890308.52</v>
      </c>
      <c r="H14" s="13"/>
      <c r="I14" s="13">
        <v>-890308.52</v>
      </c>
      <c r="M14" s="31"/>
      <c r="N14" s="15"/>
      <c r="O14" s="15"/>
    </row>
    <row r="15" spans="1:15" x14ac:dyDescent="0.35">
      <c r="A15" t="s">
        <v>37</v>
      </c>
      <c r="B15" t="s">
        <v>33</v>
      </c>
      <c r="C15" s="31">
        <v>-45039134</v>
      </c>
      <c r="D15" s="13">
        <v>-45039134</v>
      </c>
      <c r="E15" s="36">
        <v>0</v>
      </c>
      <c r="G15" s="31">
        <v>-33244849</v>
      </c>
      <c r="H15" s="13">
        <v>-33244849</v>
      </c>
      <c r="I15" s="13">
        <v>0</v>
      </c>
      <c r="M15" s="31"/>
      <c r="N15" s="15"/>
      <c r="O15" s="15"/>
    </row>
    <row r="16" spans="1:15" x14ac:dyDescent="0.35">
      <c r="A16" t="s">
        <v>37</v>
      </c>
      <c r="B16" s="18" t="s">
        <v>58</v>
      </c>
      <c r="C16" s="31">
        <v>-20896841.890000001</v>
      </c>
      <c r="D16" s="13">
        <v>-20896841.890000001</v>
      </c>
      <c r="E16" s="36">
        <v>0</v>
      </c>
      <c r="F16" s="19"/>
      <c r="G16" s="31">
        <v>-20909132.829999998</v>
      </c>
      <c r="H16" s="13">
        <v>-20909132.829999998</v>
      </c>
      <c r="I16" s="13">
        <v>0</v>
      </c>
      <c r="M16" s="31"/>
      <c r="N16" s="15"/>
      <c r="O16" s="15"/>
    </row>
    <row r="17" spans="1:15" x14ac:dyDescent="0.35">
      <c r="A17" t="s">
        <v>37</v>
      </c>
      <c r="B17" s="18" t="s">
        <v>15</v>
      </c>
      <c r="C17" s="31">
        <v>-48123559.93</v>
      </c>
      <c r="D17" s="13">
        <v>-47557755.68</v>
      </c>
      <c r="E17" s="36">
        <v>-565804.25</v>
      </c>
      <c r="F17" s="19"/>
      <c r="G17" s="31">
        <v>-38476786.780000001</v>
      </c>
      <c r="H17" s="13">
        <v>-38377041.030000009</v>
      </c>
      <c r="I17" s="13">
        <v>-99745.749999992549</v>
      </c>
      <c r="M17" s="31"/>
      <c r="N17" s="15"/>
      <c r="O17" s="15"/>
    </row>
    <row r="18" spans="1:15" x14ac:dyDescent="0.35">
      <c r="A18" t="s">
        <v>37</v>
      </c>
      <c r="B18" t="s">
        <v>36</v>
      </c>
      <c r="C18" s="31">
        <v>565804.25</v>
      </c>
      <c r="D18" s="13"/>
      <c r="E18" s="36">
        <v>565804.25</v>
      </c>
      <c r="G18" s="31">
        <v>99745.75</v>
      </c>
      <c r="H18" s="13"/>
      <c r="I18" s="13">
        <v>99745.75</v>
      </c>
      <c r="M18" s="31"/>
      <c r="N18" s="15"/>
      <c r="O18" s="15"/>
    </row>
    <row r="19" spans="1:15" x14ac:dyDescent="0.35">
      <c r="A19" t="s">
        <v>37</v>
      </c>
      <c r="B19" s="18" t="s">
        <v>67</v>
      </c>
      <c r="C19" s="31">
        <v>-9123750.1799999997</v>
      </c>
      <c r="D19" s="13">
        <v>-9123750.1799999997</v>
      </c>
      <c r="E19" s="36">
        <v>0</v>
      </c>
      <c r="G19" s="31">
        <v>-7654714.7699999996</v>
      </c>
      <c r="H19" s="13">
        <v>-7654714.7699999996</v>
      </c>
      <c r="I19" s="13">
        <v>0</v>
      </c>
      <c r="M19" s="31"/>
      <c r="N19" s="15"/>
      <c r="O19" s="15"/>
    </row>
  </sheetData>
  <autoFilter ref="A4:J20" xr:uid="{EF1F9403-50E9-43C6-AF9D-B37F0A9328D9}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0086A9-CF0E-4B82-AA53-D93B7E26FB31}">
  <dimension ref="A1:V40"/>
  <sheetViews>
    <sheetView topLeftCell="A25" workbookViewId="0">
      <selection activeCell="A37" sqref="A37"/>
    </sheetView>
  </sheetViews>
  <sheetFormatPr defaultRowHeight="14.5" x14ac:dyDescent="0.35"/>
  <cols>
    <col min="1" max="1" width="58.36328125" customWidth="1"/>
    <col min="2" max="2" width="13.08984375" customWidth="1"/>
    <col min="3" max="3" width="15.1796875" customWidth="1"/>
    <col min="18" max="18" width="22.81640625" customWidth="1"/>
  </cols>
  <sheetData>
    <row r="1" spans="1:3" x14ac:dyDescent="0.35">
      <c r="A1" s="9" t="s">
        <v>28</v>
      </c>
    </row>
    <row r="2" spans="1:3" x14ac:dyDescent="0.35">
      <c r="A2" s="9" t="s">
        <v>38</v>
      </c>
      <c r="B2" s="1"/>
      <c r="C2" s="21"/>
    </row>
    <row r="3" spans="1:3" x14ac:dyDescent="0.35">
      <c r="A3" s="22" t="s">
        <v>0</v>
      </c>
    </row>
    <row r="4" spans="1:3" x14ac:dyDescent="0.35">
      <c r="A4" s="9"/>
      <c r="B4" s="10"/>
      <c r="C4" s="10"/>
    </row>
    <row r="5" spans="1:3" x14ac:dyDescent="0.35">
      <c r="A5" s="9"/>
      <c r="B5" s="23">
        <v>15</v>
      </c>
      <c r="C5" s="23">
        <v>15</v>
      </c>
    </row>
    <row r="6" spans="1:3" ht="26" x14ac:dyDescent="0.35">
      <c r="A6" s="24"/>
      <c r="B6" s="25" t="s">
        <v>39</v>
      </c>
      <c r="C6" s="25" t="s">
        <v>70</v>
      </c>
    </row>
    <row r="7" spans="1:3" x14ac:dyDescent="0.35">
      <c r="A7" s="79" t="s">
        <v>40</v>
      </c>
      <c r="B7" s="20">
        <v>65174522</v>
      </c>
      <c r="C7" s="20">
        <v>-612342707</v>
      </c>
    </row>
    <row r="8" spans="1:3" x14ac:dyDescent="0.35">
      <c r="A8" s="79" t="s">
        <v>41</v>
      </c>
      <c r="B8" s="26"/>
      <c r="C8" s="20">
        <v>-74241455.159999996</v>
      </c>
    </row>
    <row r="9" spans="1:3" x14ac:dyDescent="0.35">
      <c r="A9" s="79" t="s">
        <v>132</v>
      </c>
      <c r="B9" s="26"/>
      <c r="C9" s="20">
        <v>1585589</v>
      </c>
    </row>
    <row r="10" spans="1:3" x14ac:dyDescent="0.35">
      <c r="A10" s="79" t="s">
        <v>141</v>
      </c>
      <c r="B10" s="26"/>
      <c r="C10" s="20"/>
    </row>
    <row r="11" spans="1:3" x14ac:dyDescent="0.35">
      <c r="A11" s="79" t="s">
        <v>135</v>
      </c>
      <c r="B11" s="26"/>
      <c r="C11" s="20"/>
    </row>
    <row r="12" spans="1:3" x14ac:dyDescent="0.35">
      <c r="A12" s="79" t="s">
        <v>133</v>
      </c>
      <c r="B12" s="20"/>
      <c r="C12" s="20">
        <v>10006044</v>
      </c>
    </row>
    <row r="13" spans="1:3" x14ac:dyDescent="0.35">
      <c r="A13" s="80" t="s">
        <v>134</v>
      </c>
      <c r="B13" s="20"/>
      <c r="C13" s="20">
        <v>272625</v>
      </c>
    </row>
    <row r="14" spans="1:3" x14ac:dyDescent="0.35">
      <c r="A14" s="80" t="s">
        <v>42</v>
      </c>
      <c r="B14" s="20"/>
      <c r="C14" s="20">
        <v>-22698671</v>
      </c>
    </row>
    <row r="15" spans="1:3" x14ac:dyDescent="0.35">
      <c r="A15" s="80" t="s">
        <v>139</v>
      </c>
      <c r="B15" s="20"/>
      <c r="C15" s="20"/>
    </row>
    <row r="16" spans="1:3" x14ac:dyDescent="0.35">
      <c r="A16" s="79" t="s">
        <v>43</v>
      </c>
      <c r="B16" s="20"/>
      <c r="C16" s="20">
        <v>23194461</v>
      </c>
    </row>
    <row r="17" spans="1:22" x14ac:dyDescent="0.35">
      <c r="A17" s="79" t="s">
        <v>44</v>
      </c>
      <c r="B17" s="20"/>
      <c r="C17" s="20">
        <v>-21204773.350000001</v>
      </c>
    </row>
    <row r="18" spans="1:22" x14ac:dyDescent="0.35">
      <c r="A18" s="79" t="s">
        <v>61</v>
      </c>
      <c r="B18" s="68"/>
      <c r="C18" s="69">
        <v>5524279</v>
      </c>
      <c r="D18" s="11"/>
      <c r="H18" s="18"/>
      <c r="I18" s="18"/>
      <c r="J18" s="18"/>
      <c r="K18" s="18"/>
      <c r="L18" s="18"/>
      <c r="M18" s="18"/>
      <c r="N18" s="19"/>
      <c r="O18" s="18"/>
      <c r="P18" s="18"/>
      <c r="Q18" s="18"/>
      <c r="R18" s="58"/>
      <c r="S18" s="15"/>
      <c r="T18" s="59"/>
      <c r="U18" s="15"/>
      <c r="V18" s="15"/>
    </row>
    <row r="19" spans="1:22" x14ac:dyDescent="0.35">
      <c r="A19" s="79" t="s">
        <v>62</v>
      </c>
      <c r="B19" s="20"/>
      <c r="C19" s="20">
        <v>-2106993.8199999998</v>
      </c>
      <c r="H19" s="18"/>
      <c r="I19" s="60"/>
      <c r="J19" s="60"/>
      <c r="K19" s="18"/>
      <c r="L19" s="18"/>
      <c r="M19" s="18"/>
      <c r="N19" s="61"/>
      <c r="O19" s="61"/>
      <c r="P19" s="61"/>
      <c r="Q19" s="61"/>
      <c r="R19" s="62"/>
      <c r="S19" s="63"/>
      <c r="T19" s="64"/>
      <c r="U19" s="65"/>
      <c r="V19" s="65"/>
    </row>
    <row r="20" spans="1:22" x14ac:dyDescent="0.35">
      <c r="A20" s="79" t="s">
        <v>45</v>
      </c>
      <c r="B20" s="26"/>
      <c r="C20" s="26">
        <v>13812</v>
      </c>
      <c r="H20" s="18"/>
      <c r="I20" s="66"/>
      <c r="J20" s="18"/>
      <c r="K20" s="18"/>
      <c r="L20" s="18"/>
      <c r="M20" s="18"/>
      <c r="N20" s="18"/>
      <c r="O20" s="18"/>
      <c r="P20" s="18"/>
      <c r="Q20" s="66"/>
      <c r="R20" s="58"/>
      <c r="U20" s="67"/>
    </row>
    <row r="21" spans="1:22" x14ac:dyDescent="0.35">
      <c r="A21" s="79" t="s">
        <v>46</v>
      </c>
      <c r="B21" s="26"/>
      <c r="C21" s="26"/>
      <c r="H21" s="18"/>
      <c r="I21" s="66"/>
      <c r="J21" s="18"/>
      <c r="K21" s="18"/>
      <c r="L21" s="18"/>
      <c r="M21" s="18"/>
      <c r="N21" s="18"/>
      <c r="O21" s="18"/>
      <c r="P21" s="18"/>
      <c r="Q21" s="66"/>
      <c r="R21" s="58"/>
      <c r="U21" s="67"/>
    </row>
    <row r="22" spans="1:22" x14ac:dyDescent="0.35">
      <c r="A22" s="79" t="s">
        <v>47</v>
      </c>
      <c r="B22" s="26"/>
      <c r="C22" s="26">
        <v>-173520</v>
      </c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58"/>
      <c r="U22" s="67"/>
    </row>
    <row r="23" spans="1:22" x14ac:dyDescent="0.35">
      <c r="A23" s="79" t="s">
        <v>48</v>
      </c>
      <c r="B23" s="26"/>
      <c r="C23" s="20">
        <v>3601049</v>
      </c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58"/>
      <c r="S23" s="15"/>
      <c r="U23" s="67"/>
    </row>
    <row r="24" spans="1:22" x14ac:dyDescent="0.35">
      <c r="A24" s="79" t="s">
        <v>49</v>
      </c>
      <c r="B24" s="26"/>
      <c r="C24" s="20">
        <v>-5094966.25</v>
      </c>
    </row>
    <row r="25" spans="1:22" x14ac:dyDescent="0.35">
      <c r="A25" s="79" t="s">
        <v>50</v>
      </c>
      <c r="B25" s="26"/>
      <c r="C25" s="20"/>
    </row>
    <row r="26" spans="1:22" x14ac:dyDescent="0.35">
      <c r="A26" s="79" t="s">
        <v>136</v>
      </c>
      <c r="B26" s="26"/>
      <c r="C26" s="20">
        <v>-83217.13</v>
      </c>
      <c r="H26" s="18"/>
      <c r="I26" s="18"/>
      <c r="J26" s="18"/>
      <c r="K26" s="18"/>
      <c r="L26" s="18"/>
      <c r="M26" s="18"/>
      <c r="N26" s="19"/>
      <c r="O26" s="18"/>
      <c r="P26" s="18"/>
      <c r="Q26" s="18"/>
      <c r="R26" s="58"/>
      <c r="S26" s="15"/>
      <c r="T26" s="59"/>
      <c r="U26" s="15"/>
      <c r="V26" s="15"/>
    </row>
    <row r="27" spans="1:22" x14ac:dyDescent="0.35">
      <c r="A27" s="79" t="s">
        <v>137</v>
      </c>
      <c r="B27" s="26"/>
      <c r="C27" s="20"/>
      <c r="H27" s="18"/>
      <c r="I27" s="60"/>
      <c r="J27" s="60"/>
      <c r="K27" s="18"/>
      <c r="L27" s="18"/>
      <c r="M27" s="18"/>
      <c r="N27" s="61"/>
      <c r="O27" s="61"/>
      <c r="P27" s="61"/>
      <c r="Q27" s="61"/>
      <c r="R27" s="62"/>
      <c r="S27" s="63"/>
      <c r="T27" s="64"/>
      <c r="U27" s="65"/>
      <c r="V27" s="65"/>
    </row>
    <row r="28" spans="1:22" x14ac:dyDescent="0.35">
      <c r="A28" s="79" t="s">
        <v>51</v>
      </c>
      <c r="B28" s="26"/>
      <c r="C28" s="20"/>
      <c r="H28" s="18"/>
      <c r="I28" s="66"/>
      <c r="J28" s="18"/>
      <c r="K28" s="18"/>
      <c r="L28" s="18"/>
      <c r="M28" s="18"/>
      <c r="N28" s="18"/>
      <c r="O28" s="18"/>
      <c r="P28" s="18"/>
      <c r="Q28" s="66"/>
      <c r="R28" s="15"/>
      <c r="T28" s="78"/>
    </row>
    <row r="29" spans="1:22" x14ac:dyDescent="0.35">
      <c r="A29" s="79" t="s">
        <v>52</v>
      </c>
      <c r="B29" s="26"/>
      <c r="C29" s="20"/>
    </row>
    <row r="30" spans="1:22" x14ac:dyDescent="0.35">
      <c r="A30" s="79" t="s">
        <v>53</v>
      </c>
      <c r="B30" s="26"/>
      <c r="C30" s="26"/>
    </row>
    <row r="31" spans="1:22" x14ac:dyDescent="0.35">
      <c r="A31" s="79" t="s">
        <v>140</v>
      </c>
      <c r="B31" s="26"/>
      <c r="C31" s="26"/>
    </row>
    <row r="32" spans="1:22" x14ac:dyDescent="0.35">
      <c r="A32" s="79" t="s">
        <v>54</v>
      </c>
      <c r="B32" s="26"/>
      <c r="C32" s="26"/>
    </row>
    <row r="33" spans="1:3" x14ac:dyDescent="0.35">
      <c r="A33" s="79" t="s">
        <v>138</v>
      </c>
      <c r="B33" s="26"/>
      <c r="C33" s="26"/>
    </row>
    <row r="34" spans="1:3" x14ac:dyDescent="0.35">
      <c r="A34" s="79" t="s">
        <v>55</v>
      </c>
      <c r="B34" s="26"/>
      <c r="C34" s="26"/>
    </row>
    <row r="35" spans="1:3" x14ac:dyDescent="0.35">
      <c r="A35" s="27" t="s">
        <v>56</v>
      </c>
      <c r="B35" s="28">
        <v>65174522</v>
      </c>
      <c r="C35" s="28">
        <v>-693748444.71000004</v>
      </c>
    </row>
    <row r="36" spans="1:3" x14ac:dyDescent="0.35">
      <c r="A36" s="29"/>
      <c r="B36" s="29"/>
      <c r="C36" s="29"/>
    </row>
    <row r="37" spans="1:3" x14ac:dyDescent="0.35">
      <c r="A37" s="29"/>
      <c r="B37" s="29"/>
      <c r="C37" s="29"/>
    </row>
    <row r="38" spans="1:3" x14ac:dyDescent="0.35">
      <c r="B38" s="1"/>
      <c r="C38" s="1"/>
    </row>
    <row r="39" spans="1:3" x14ac:dyDescent="0.35">
      <c r="C39" s="1"/>
    </row>
    <row r="40" spans="1:3" x14ac:dyDescent="0.35">
      <c r="C40" s="74">
        <f>+aruanne!H2</f>
        <v>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aruanne</vt:lpstr>
      <vt:lpstr>vordlus</vt:lpstr>
      <vt:lpstr>lisa1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Juta Maar</dc:creator>
  <cp:lastModifiedBy>Ene Udras</cp:lastModifiedBy>
  <dcterms:created xsi:type="dcterms:W3CDTF">2022-02-14T16:37:54Z</dcterms:created>
  <dcterms:modified xsi:type="dcterms:W3CDTF">2024-06-25T10:16:20Z</dcterms:modified>
</cp:coreProperties>
</file>